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codeName="ThisWorkbook" defaultThemeVersion="124226"/>
  <mc:AlternateContent xmlns:mc="http://schemas.openxmlformats.org/markup-compatibility/2006">
    <mc:Choice Requires="x15">
      <x15ac:absPath xmlns:x15ac="http://schemas.microsoft.com/office/spreadsheetml/2010/11/ac" url="https://deere.sharepoint.com/sites/globalpaint/Supplier Qualification Forms/"/>
    </mc:Choice>
  </mc:AlternateContent>
  <xr:revisionPtr revIDLastSave="0" documentId="13_ncr:1_{BCF79DB9-E7B8-4B75-9534-2B345FAAAA01}" xr6:coauthVersionLast="47" xr6:coauthVersionMax="47" xr10:uidLastSave="{00000000-0000-0000-0000-000000000000}"/>
  <bookViews>
    <workbookView xWindow="-23148" yWindow="-108" windowWidth="23256" windowHeight="12576" xr2:uid="{00000000-000D-0000-FFFF-FFFF00000000}"/>
  </bookViews>
  <sheets>
    <sheet name="Form Instructions" sheetId="13" r:id="rId1"/>
    <sheet name="Process Information" sheetId="14" r:id="rId2"/>
    <sheet name="Results Table" sheetId="17" r:id="rId3"/>
    <sheet name="Photo Key" sheetId="18" r:id="rId4"/>
    <sheet name="Photo Sub. B" sheetId="19" r:id="rId5"/>
    <sheet name="Photo Sub. C1" sheetId="20" r:id="rId6"/>
    <sheet name="Photo Sub. C2" sheetId="21" state="hidden" r:id="rId7"/>
    <sheet name="Photo Sub. C3" sheetId="22" state="hidden" r:id="rId8"/>
    <sheet name="Edge Coverage Report" sheetId="16" state="hidden" r:id="rId9"/>
  </sheets>
  <definedNames>
    <definedName name="Dropdown9" localSheetId="2">'Results Table'!#REF!</definedName>
    <definedName name="_xlnm.Print_Area" localSheetId="0">'Form Instructions'!$A$1:$N$109</definedName>
    <definedName name="_xlnm.Print_Area" localSheetId="4">'Photo Sub. B'!$A$1:$E$321</definedName>
    <definedName name="_xlnm.Print_Area" localSheetId="5">'Photo Sub. C1'!$A$1:$E$261</definedName>
    <definedName name="_xlnm.Print_Area" localSheetId="6">'Photo Sub. C2'!$A$1:$E$261</definedName>
    <definedName name="_xlnm.Print_Area" localSheetId="7">'Photo Sub. C3'!$A$1:$E$261</definedName>
    <definedName name="_xlnm.Print_Area" localSheetId="1">'Process Information'!$A$1:$L$101</definedName>
    <definedName name="_xlnm.Print_Area" localSheetId="2">'Results Table'!$A$1:$M$46</definedName>
    <definedName name="_xlnm.Print_Titles" localSheetId="1">'Process Information'!$3:$4</definedName>
    <definedName name="_xlnm.Print_Titles" localSheetId="2">'Results Table'!$1:$1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0" i="19" l="1"/>
  <c r="B220" i="19"/>
  <c r="B167" i="19"/>
  <c r="B113" i="19"/>
  <c r="B58" i="19"/>
  <c r="B3" i="19"/>
  <c r="E80" i="14" l="1"/>
  <c r="E81" i="14"/>
  <c r="E79" i="14"/>
  <c r="T9" i="14" l="1"/>
  <c r="T8" i="14"/>
  <c r="T5" i="14"/>
  <c r="T6" i="14" s="1"/>
  <c r="T7" i="14" s="1"/>
  <c r="O87" i="14"/>
  <c r="O86" i="14"/>
  <c r="N87" i="14"/>
  <c r="N86" i="14"/>
  <c r="N93" i="14" s="1"/>
  <c r="O93" i="14"/>
  <c r="O25" i="17"/>
  <c r="O26" i="17"/>
  <c r="O27" i="17"/>
  <c r="O28" i="17"/>
  <c r="O29" i="17"/>
  <c r="O30" i="17"/>
  <c r="O31" i="17"/>
  <c r="O32" i="17"/>
  <c r="O33" i="17"/>
  <c r="O34" i="17"/>
  <c r="O35" i="17"/>
  <c r="O36" i="17"/>
  <c r="O37" i="17"/>
  <c r="O38" i="17"/>
  <c r="O24" i="17"/>
  <c r="O19" i="17"/>
  <c r="O20" i="17" l="1"/>
  <c r="C22" i="17" s="1"/>
  <c r="N88" i="14"/>
  <c r="N99" i="14" s="1"/>
  <c r="N90" i="14"/>
  <c r="N92" i="14"/>
  <c r="N94" i="14"/>
  <c r="O88" i="14"/>
  <c r="O90" i="14"/>
  <c r="O92" i="14"/>
  <c r="O94" i="14"/>
  <c r="O99" i="14" s="1"/>
  <c r="N89" i="14"/>
  <c r="N91" i="14"/>
  <c r="O89" i="14"/>
  <c r="O91" i="14"/>
  <c r="C20" i="17"/>
  <c r="M1" i="17"/>
  <c r="E76" i="14"/>
  <c r="B20" i="17" l="1"/>
  <c r="O70" i="14"/>
  <c r="B70" i="14" s="1"/>
  <c r="K3" i="14"/>
  <c r="J26" i="14" l="1"/>
  <c r="J25" i="14"/>
  <c r="J24" i="14"/>
  <c r="E13" i="17" l="1"/>
  <c r="E16" i="17"/>
  <c r="O2" i="17" l="1"/>
  <c r="D24" i="14" l="1"/>
  <c r="D25" i="14"/>
  <c r="D26" i="14"/>
  <c r="D27" i="14"/>
  <c r="C13" i="17"/>
  <c r="D5" i="17"/>
  <c r="D6" i="17"/>
  <c r="D7" i="17"/>
  <c r="D8" i="17"/>
  <c r="D9" i="17"/>
  <c r="D10" i="17"/>
  <c r="D1" i="17"/>
  <c r="B1" i="17" l="1"/>
  <c r="T4" i="14"/>
  <c r="G13" i="17"/>
  <c r="F13" i="17"/>
  <c r="G17" i="17"/>
  <c r="G16" i="17"/>
  <c r="F17" i="17"/>
  <c r="F16" i="17"/>
  <c r="E17" i="17"/>
  <c r="D22" i="17"/>
  <c r="D21" i="17"/>
  <c r="D17" i="17"/>
  <c r="D16" i="17"/>
  <c r="D15" i="17"/>
  <c r="D14" i="17"/>
  <c r="D13" i="17"/>
  <c r="D12" i="17"/>
  <c r="D11" i="17"/>
  <c r="P3" i="17"/>
  <c r="B5" i="17"/>
  <c r="T10" i="14" l="1"/>
  <c r="K4" i="14" s="1"/>
  <c r="B11" i="17"/>
  <c r="D28" i="14" l="1"/>
  <c r="D29" i="14"/>
  <c r="B88" i="14"/>
  <c r="B87" i="14"/>
  <c r="B86" i="14"/>
</calcChain>
</file>

<file path=xl/sharedStrings.xml><?xml version="1.0" encoding="utf-8"?>
<sst xmlns="http://schemas.openxmlformats.org/spreadsheetml/2006/main" count="683" uniqueCount="366">
  <si>
    <t>JDM F20X2: Primary Paint Process Qualification Request</t>
  </si>
  <si>
    <t>General Information and Instructions</t>
  </si>
  <si>
    <r>
      <t>1)</t>
    </r>
    <r>
      <rPr>
        <sz val="7"/>
        <rFont val="Times New Roman"/>
        <family val="1"/>
      </rPr>
      <t xml:space="preserve">    </t>
    </r>
    <r>
      <rPr>
        <b/>
        <sz val="10"/>
        <rFont val="Arial"/>
        <family val="2"/>
      </rPr>
      <t>Prerequisites for Qualification</t>
    </r>
  </si>
  <si>
    <t xml:space="preserve">All Paint Qualification submissions are subject to review.  Submissions that do not meet the following requirements, or that are not submitted per these form instructions, may be rejected. </t>
  </si>
  <si>
    <t>●</t>
  </si>
  <si>
    <t xml:space="preserve">The paint processes must meet the prerequisites for the paint performance requirement as outlined in JDV30.  </t>
  </si>
  <si>
    <t>It is expected that all submissions will utilize paints from our preferred supplier list.  Exceptions may be considered for e-coat at tiered suppliers.</t>
  </si>
  <si>
    <t>John Deere Preferred Paint Suppliers by Application:</t>
  </si>
  <si>
    <t>Liquid</t>
  </si>
  <si>
    <t>Powder</t>
  </si>
  <si>
    <t>E-Coat</t>
  </si>
  <si>
    <t>Gross &amp; Perthun</t>
  </si>
  <si>
    <t>PPG</t>
  </si>
  <si>
    <t>Akzo Nobel*</t>
  </si>
  <si>
    <t>*Akzo Nobel is preferred for powder at tier level suppliers only.</t>
  </si>
  <si>
    <r>
      <t>2)</t>
    </r>
    <r>
      <rPr>
        <sz val="7"/>
        <rFont val="Times New Roman"/>
        <family val="1"/>
      </rPr>
      <t xml:space="preserve">     </t>
    </r>
    <r>
      <rPr>
        <b/>
        <sz val="10"/>
        <rFont val="Arial"/>
        <family val="2"/>
      </rPr>
      <t>Lead Free Requirement</t>
    </r>
  </si>
  <si>
    <r>
      <t>3)</t>
    </r>
    <r>
      <rPr>
        <sz val="7"/>
        <rFont val="Times New Roman"/>
        <family val="1"/>
      </rPr>
      <t xml:space="preserve">     </t>
    </r>
    <r>
      <rPr>
        <b/>
        <sz val="10"/>
        <rFont val="Arial"/>
        <family val="2"/>
      </rPr>
      <t>Additional Information</t>
    </r>
  </si>
  <si>
    <t>This process is used to qualify a paint process per JDM F17X2 requirements.  If this form is being used to qualify a process change, a Supplier Change Request (SCR) may also be required, which is managed by the factory that is consuming the product.</t>
  </si>
  <si>
    <t>Responsibilities for Completing this Form</t>
  </si>
  <si>
    <r>
      <t>1)  The</t>
    </r>
    <r>
      <rPr>
        <b/>
        <sz val="10"/>
        <rFont val="Arial"/>
        <family val="2"/>
      </rPr>
      <t xml:space="preserve"> John Deere unit </t>
    </r>
    <r>
      <rPr>
        <sz val="10"/>
        <rFont val="Arial"/>
        <family val="2"/>
      </rPr>
      <t>requesting this qualification must complete the following actions:</t>
    </r>
  </si>
  <si>
    <t xml:space="preserve">Complete the "Requesting Unit and Requirement Information" table on the Process Information sheet </t>
  </si>
  <si>
    <t>Save the file with a new name, replacing the word BLANK with the supplier name and paint requirement.</t>
  </si>
  <si>
    <t>Forward the document to the supplier of the parts requiring paint qualification.</t>
  </si>
  <si>
    <r>
      <t xml:space="preserve">2)  The </t>
    </r>
    <r>
      <rPr>
        <b/>
        <sz val="10"/>
        <rFont val="Arial"/>
        <family val="2"/>
      </rPr>
      <t>tier 1 supplier</t>
    </r>
    <r>
      <rPr>
        <sz val="10"/>
        <rFont val="Arial"/>
        <family val="2"/>
      </rPr>
      <t xml:space="preserve"> must complete the following actions:  </t>
    </r>
  </si>
  <si>
    <t xml:space="preserve">Complete the "Part Supplier Information" table on the Process Information sheet </t>
  </si>
  <si>
    <t>Identify the substrates that require qualification in the "Painted Panel Submission Information" on the Process Information sheet.</t>
  </si>
  <si>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</si>
  <si>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continued on page 2</t>
  </si>
  <si>
    <t>Preparing Samples for Qualification Testing</t>
  </si>
  <si>
    <r>
      <t>Substrate B:</t>
    </r>
    <r>
      <rPr>
        <sz val="7"/>
        <rFont val="Times New Roman"/>
        <family val="1"/>
      </rPr>
      <t xml:space="preserve">    </t>
    </r>
    <r>
      <rPr>
        <b/>
        <sz val="10"/>
        <rFont val="Arial"/>
        <family val="2"/>
      </rPr>
      <t>Five (5) 4" x 12" Lab Panels Purchased</t>
    </r>
    <r>
      <rPr>
        <b/>
        <i/>
        <sz val="10"/>
        <rFont val="Arial"/>
        <family val="2"/>
      </rPr>
      <t xml:space="preserve"> </t>
    </r>
    <r>
      <rPr>
        <b/>
        <i/>
        <u/>
        <sz val="10"/>
        <rFont val="Arial"/>
        <family val="2"/>
      </rPr>
      <t>without</t>
    </r>
    <r>
      <rPr>
        <b/>
        <sz val="10"/>
        <rFont val="Arial"/>
        <family val="2"/>
      </rPr>
      <t xml:space="preserve"> Pretreatment (0.032” Thickness)</t>
    </r>
  </si>
  <si>
    <t>(100mm x 300mm x 0.8mm thick panels may be used)</t>
  </si>
  <si>
    <r>
      <rPr>
        <sz val="10"/>
        <rFont val="Arial"/>
        <family val="2"/>
      </rPr>
      <t xml:space="preserve">Substrate B is </t>
    </r>
    <r>
      <rPr>
        <u/>
        <sz val="10"/>
        <rFont val="Arial"/>
        <family val="2"/>
      </rPr>
      <t>required for class 3</t>
    </r>
    <r>
      <rPr>
        <sz val="10"/>
        <rFont val="Arial"/>
        <family val="2"/>
      </rPr>
      <t xml:space="preserve">, but is </t>
    </r>
    <r>
      <rPr>
        <u/>
        <sz val="10"/>
        <rFont val="Arial"/>
        <family val="2"/>
      </rPr>
      <t>not required for class 1 and 2</t>
    </r>
    <r>
      <rPr>
        <sz val="10"/>
        <rFont val="Arial"/>
        <family val="2"/>
      </rPr>
      <t xml:space="preserve"> qualifications. </t>
    </r>
  </si>
  <si>
    <t>These panels shall be cold rolled steel conforming to the JDQ 1B standard</t>
  </si>
  <si>
    <r>
      <rPr>
        <b/>
        <u/>
        <sz val="10"/>
        <rFont val="Arial"/>
        <family val="2"/>
      </rPr>
      <t>Pretreat, paint, and cure</t>
    </r>
    <r>
      <rPr>
        <sz val="10"/>
        <rFont val="Arial"/>
        <family val="2"/>
      </rPr>
      <t xml:space="preserve"> through supplier’s production paint line</t>
    </r>
  </si>
  <si>
    <t>Lab Panels can be purchased through ACT Test Panels (www.acttestpanels.com) or Q-Panel (www.q-panel.com)</t>
  </si>
  <si>
    <r>
      <t>Substrate C:</t>
    </r>
    <r>
      <rPr>
        <sz val="7"/>
        <rFont val="Times New Roman"/>
        <family val="1"/>
      </rPr>
      <t xml:space="preserve">    </t>
    </r>
    <r>
      <rPr>
        <b/>
        <sz val="10"/>
        <rFont val="Arial"/>
        <family val="2"/>
      </rPr>
      <t xml:space="preserve">Five (5) Samples of </t>
    </r>
    <r>
      <rPr>
        <b/>
        <u/>
        <sz val="10"/>
        <rFont val="Arial"/>
        <family val="2"/>
      </rPr>
      <t>Each</t>
    </r>
    <r>
      <rPr>
        <b/>
        <sz val="10"/>
        <rFont val="Arial"/>
        <family val="2"/>
      </rPr>
      <t xml:space="preserve"> Production Substrate (Hot Rolled, Cold Rolled, Cast Iron, etc.)</t>
    </r>
  </si>
  <si>
    <t>Substrate C is required for all JDM F20 qualifications.</t>
  </si>
  <si>
    <t>Samples must measure approximately 4” x 6” to 4” x 12”  (100mm x 150mm to 100mm x 300mm)</t>
  </si>
  <si>
    <t xml:space="preserve">NOTE:  A separate form and samples are required for each color being qualified.  </t>
  </si>
  <si>
    <t>Submitting Forms and Samples for Qualification Testing</t>
  </si>
  <si>
    <t xml:space="preserve">Testing is to be conducted at a lab approved by Moline Technology Innovation Center (MTIC) to conduct JDM F20X2 qualification testing.  Most of our preferred paint suppliers have testing labs certified to conduct JDM F20X2 testing.  </t>
  </si>
  <si>
    <t>1)  Submitting the Forms to MTIC</t>
  </si>
  <si>
    <t>For testing to be completed at MTIC, the completed form should be submitted per the instructions below.</t>
  </si>
  <si>
    <t xml:space="preserve"> </t>
  </si>
  <si>
    <t>Send the forms in native format to the unit contact and the MTIC Paint Lab (email address listed below).</t>
  </si>
  <si>
    <t>MTICPaintLab@JohnDeere.com</t>
  </si>
  <si>
    <t>If testing is completed at a preferred paint supplier lab, the testing lab will submit the forms to MTIC after testing is completed.  (Note: The Testing Lab information on the Process Information sheet must be filled out by the testing lab.)</t>
  </si>
  <si>
    <t>2)  Submitting Samples</t>
  </si>
  <si>
    <t>Contact the preferred paint supplier that you are using to find out if they have a testing facility approved to conduct JDM F20X2 testing, and if they will be able to complete the testing.  If they are not able to provide testing, untested samples may be submitted to the MTIC Paint Lab at the address below.</t>
  </si>
  <si>
    <t>Submit samples to:</t>
  </si>
  <si>
    <t>Moline Technology Innovation Center 
ATTN: Paint Lab
One John Deere Place
Moline, IL  61265-8089  USA</t>
  </si>
  <si>
    <t>3)  Tracking Projects</t>
  </si>
  <si>
    <t>For projects being tested at a preferred paint supplier lab, the painting facility can contact the paint supplier for status inquiries.</t>
  </si>
  <si>
    <t>continued on page 3</t>
  </si>
  <si>
    <t>Additional Information: Determination of Paint Requirements</t>
  </si>
  <si>
    <t>1) Review paint designations on part prints.  If prints refer to a withdrawn paint performance specification, refer to JDM F17X3 for correlation tables.</t>
  </si>
  <si>
    <t>2) JDM F20 Print Designation Design</t>
  </si>
  <si>
    <t>3)  Each section of the designation has a correlating selection in the Process Information worksheet.</t>
  </si>
  <si>
    <t>a)  The Paint (Topcoat) Color Per JDM F9 needs to be entered in cell J35. (JDM F20 class 3 is considered a topcoat requirement)</t>
  </si>
  <si>
    <t>b)  The Primer Color Per JDM F9 needs to be entered in cell J42.  If the print uses the F9ZZ color designation, list the actual color used for the primer. (JDM F20 classes 1 and 2 can be considered primer requirements)</t>
  </si>
  <si>
    <t>c)  The classification is to be entered in cell F8</t>
  </si>
  <si>
    <t>d)  Additional Requirements and/or exceptions (when applicable) need to be listed in cells B13</t>
  </si>
  <si>
    <t>4)  Print Designation Example</t>
  </si>
  <si>
    <t>JDM F20X2 Primary Paint Process Qualification Form</t>
  </si>
  <si>
    <t>Hide These Columns</t>
  </si>
  <si>
    <t>Paint Process Information</t>
  </si>
  <si>
    <t>Required Fields</t>
  </si>
  <si>
    <t>Validation Lists</t>
  </si>
  <si>
    <t>Yes/No</t>
  </si>
  <si>
    <t>Select Here</t>
  </si>
  <si>
    <t>File Naming</t>
  </si>
  <si>
    <t>Optional Fields</t>
  </si>
  <si>
    <t>Yes</t>
  </si>
  <si>
    <t>JDM F20 Class 1</t>
  </si>
  <si>
    <t xml:space="preserve">Requesting Unit and Paint Requirement Information </t>
  </si>
  <si>
    <t>Date</t>
  </si>
  <si>
    <t>Top-coat Supplier</t>
  </si>
  <si>
    <t>No</t>
  </si>
  <si>
    <t>JDM F20 Class 2</t>
  </si>
  <si>
    <t>John Deere Unit</t>
  </si>
  <si>
    <t>No Topcoat</t>
  </si>
  <si>
    <t>JDM F20 Class 3</t>
  </si>
  <si>
    <t>John Deere Unit Contact</t>
  </si>
  <si>
    <t>Akzo Nobel</t>
  </si>
  <si>
    <t>Process Type</t>
  </si>
  <si>
    <t>Performance Level (see paint designation on print)</t>
  </si>
  <si>
    <t>Immersion Pretreatment</t>
  </si>
  <si>
    <t>Do products painted with this process have a Scouring Requirement?</t>
  </si>
  <si>
    <t>Select Scouring Requirement</t>
  </si>
  <si>
    <t>Automated Spray System</t>
  </si>
  <si>
    <t>New Qualification</t>
  </si>
  <si>
    <t>Reason for Submission</t>
  </si>
  <si>
    <t xml:space="preserve">    Describe reason here</t>
  </si>
  <si>
    <t>Sherwin Williams</t>
  </si>
  <si>
    <t>Blast Clean only</t>
  </si>
  <si>
    <t>Process Change</t>
  </si>
  <si>
    <t>Is this replacing an existing qualification?</t>
  </si>
  <si>
    <t>Valspar</t>
  </si>
  <si>
    <t>Manual Spray Wand</t>
  </si>
  <si>
    <t>Other</t>
  </si>
  <si>
    <t>List any additional requirements or exceptions below.</t>
  </si>
  <si>
    <t>Pretreatment Change</t>
  </si>
  <si>
    <t>Prime-coat Supplier</t>
  </si>
  <si>
    <t>Paint Material Change</t>
  </si>
  <si>
    <t>No Primer</t>
  </si>
  <si>
    <t>Cleaner Technology</t>
  </si>
  <si>
    <t>Part Supplier Information (first tier supplier)</t>
  </si>
  <si>
    <t>Acid Based</t>
  </si>
  <si>
    <t>Supplier Name</t>
  </si>
  <si>
    <t>Supplier Number</t>
  </si>
  <si>
    <t>Alkaline based</t>
  </si>
  <si>
    <t>Street Address</t>
  </si>
  <si>
    <t>Primary Contact Name</t>
  </si>
  <si>
    <t>Iron Phosphate Cleaner</t>
  </si>
  <si>
    <t>No- Scouring is not Required</t>
  </si>
  <si>
    <t>City</t>
  </si>
  <si>
    <t>Contact Phone</t>
  </si>
  <si>
    <t>Neutral</t>
  </si>
  <si>
    <t>Scouring of paint required when engaging ground.</t>
  </si>
  <si>
    <t>State</t>
  </si>
  <si>
    <t>Contact email</t>
  </si>
  <si>
    <t>Postal Code</t>
  </si>
  <si>
    <t>Is this part supplier also the Painter?</t>
  </si>
  <si>
    <t>Country</t>
  </si>
  <si>
    <t>Paint Type</t>
  </si>
  <si>
    <t>Pretreatment Chemical</t>
  </si>
  <si>
    <t>Iron Phosphate</t>
  </si>
  <si>
    <t>Painting Facility Information</t>
  </si>
  <si>
    <t>Liquid Spray</t>
  </si>
  <si>
    <t>Zinc Phosphate</t>
  </si>
  <si>
    <t>Liquid Dip</t>
  </si>
  <si>
    <t>Transition Metal (i.e. Zirconium)</t>
  </si>
  <si>
    <t>Powder Coat</t>
  </si>
  <si>
    <t>Iron Phosphate in cleaner</t>
  </si>
  <si>
    <t>Aftermarket/Repair</t>
  </si>
  <si>
    <t>Process Name (line)</t>
  </si>
  <si>
    <t>Do you paint laser cut steel on this line?</t>
  </si>
  <si>
    <t>Resin Technology</t>
  </si>
  <si>
    <t>Sealer/Passivator</t>
  </si>
  <si>
    <t>Describe your laser oxide removal policy below:</t>
  </si>
  <si>
    <t>Acrylic</t>
  </si>
  <si>
    <t>Alkyd</t>
  </si>
  <si>
    <t>Chrome</t>
  </si>
  <si>
    <t>JOHN DEERE ONLY</t>
  </si>
  <si>
    <t>Epoxy</t>
  </si>
  <si>
    <t>Non-Chrome</t>
  </si>
  <si>
    <t>Failed - This substrate does not meet the requirements of JDM F20</t>
  </si>
  <si>
    <t>Topcoat Information</t>
  </si>
  <si>
    <t>Polyester</t>
  </si>
  <si>
    <t>Dry-in-Place Sealer</t>
  </si>
  <si>
    <t>Qualified - JDM F20 Class 1</t>
  </si>
  <si>
    <t>Top-coat supplier</t>
  </si>
  <si>
    <t>If other, list here</t>
  </si>
  <si>
    <t>Urethane</t>
  </si>
  <si>
    <t>None</t>
  </si>
  <si>
    <t>Qualified - JDM F20 Class 2</t>
  </si>
  <si>
    <t>Qualified - JDM F20 Class 3</t>
  </si>
  <si>
    <t>Formula (Product Code)</t>
  </si>
  <si>
    <t>Paint Color</t>
  </si>
  <si>
    <t>Follow up required, see below.</t>
  </si>
  <si>
    <t>Part B, Mix Ratio</t>
  </si>
  <si>
    <t>Final Rinse before paint</t>
  </si>
  <si>
    <t>Conditional - See restrictions below.</t>
  </si>
  <si>
    <t>Cure Time (min)</t>
  </si>
  <si>
    <t>Cure Temperature</t>
  </si>
  <si>
    <t>select</t>
  </si>
  <si>
    <t>Color</t>
  </si>
  <si>
    <t>DI Water</t>
  </si>
  <si>
    <t>RO Water</t>
  </si>
  <si>
    <t>Failed - This process does not meet the requirements of JDM F20</t>
  </si>
  <si>
    <t xml:space="preserve">Primer Information </t>
  </si>
  <si>
    <t>F9A - John Deere Green</t>
  </si>
  <si>
    <t>City Water</t>
  </si>
  <si>
    <t>Qualified - This process is capable of meeting JDM F20 requirements</t>
  </si>
  <si>
    <t>Prime-coat supplier</t>
  </si>
  <si>
    <t>F9H - John Deere Agricultural Yellow</t>
  </si>
  <si>
    <t>Conditional - Follow up required to complete qualification</t>
  </si>
  <si>
    <t>F9LA - John Deere Industrial Yellow</t>
  </si>
  <si>
    <t>F9TC - Industrial Charcoal</t>
  </si>
  <si>
    <t>F9T - Low Gloss Black</t>
  </si>
  <si>
    <t>F9TR - Medium Gloss Black</t>
  </si>
  <si>
    <t>Stages</t>
  </si>
  <si>
    <t>F9AB - Dull Green</t>
  </si>
  <si>
    <t>Pretreatment Process Information</t>
  </si>
  <si>
    <t>F9AE - Trail Olive</t>
  </si>
  <si>
    <t>Number of Stages</t>
  </si>
  <si>
    <t>Chemical Supplier</t>
  </si>
  <si>
    <t>F9GL - Light Gray</t>
  </si>
  <si>
    <t>F9KB - Light Buff</t>
  </si>
  <si>
    <t>Abrasive Blasting</t>
  </si>
  <si>
    <t>If yes, describe media</t>
  </si>
  <si>
    <t>F9KM - Desert Tan</t>
  </si>
  <si>
    <t>Pickling Stage</t>
  </si>
  <si>
    <t>F9KU - Light Stone</t>
  </si>
  <si>
    <t>F9KV - Medium Stone</t>
  </si>
  <si>
    <t>Compliant</t>
  </si>
  <si>
    <t>F9KW - Dark Stone</t>
  </si>
  <si>
    <t>Conditional</t>
  </si>
  <si>
    <t>Not Compliant</t>
  </si>
  <si>
    <t>Not Applicable</t>
  </si>
  <si>
    <t>Cold Rolled Steel</t>
  </si>
  <si>
    <t>Painted Panel Submission Information (painted in the production process described above)</t>
  </si>
  <si>
    <t>Hot Rolled Steel (P&amp;O)</t>
  </si>
  <si>
    <t>Substrate B: Lab Panel Purchased WITHOUT Pretreatment</t>
  </si>
  <si>
    <t>Cast Iron</t>
  </si>
  <si>
    <t>Panel Product Code</t>
  </si>
  <si>
    <t>Comments</t>
  </si>
  <si>
    <t>Cast Aluminum</t>
  </si>
  <si>
    <t>Type of Panel</t>
  </si>
  <si>
    <t>Aluminum</t>
  </si>
  <si>
    <t>Pretreatment</t>
  </si>
  <si>
    <t>Sealer</t>
  </si>
  <si>
    <r>
      <t>Substrate C: Production Substrates for Qualification</t>
    </r>
    <r>
      <rPr>
        <sz val="10"/>
        <rFont val="Arial"/>
        <family val="2"/>
      </rPr>
      <t xml:space="preserve"> (note: lab panels do not qualify as production substrate)</t>
    </r>
  </si>
  <si>
    <t>Substrate 1</t>
  </si>
  <si>
    <t>Non-Preferred Paint Supplier Validation</t>
  </si>
  <si>
    <t>Substrate 2</t>
  </si>
  <si>
    <t>YesNo</t>
  </si>
  <si>
    <t>As indicated in the form instructions, it is expected that the paint materials will be products from our preferred paint supplier list.  Decribe below the reason for not using a preferred paint supplier for your topcoat.</t>
  </si>
  <si>
    <t>Production Pretreatment</t>
  </si>
  <si>
    <t>NoYes</t>
  </si>
  <si>
    <t>As indicated in the form instructions, it is expected that the paint materials will be products from our preferred paint supplier list.  Decribe below the reason for not using a preferred paint supplier for your primer.</t>
  </si>
  <si>
    <t>Substrate 3</t>
  </si>
  <si>
    <t>NoNo</t>
  </si>
  <si>
    <t>As indicated in the form instructions, it is expected that the paint materials will be products from our preferred paint supplier list.  Decribe below the reason for not using a preferred paint supplier for your primer and topcoat.</t>
  </si>
  <si>
    <t>YesYes</t>
  </si>
  <si>
    <t>Lookup Value</t>
  </si>
  <si>
    <t>List any additional project related comments below:</t>
  </si>
  <si>
    <t>Testing Lab Autofill</t>
  </si>
  <si>
    <r>
      <t xml:space="preserve">TESTING INFORMATION </t>
    </r>
    <r>
      <rPr>
        <sz val="10"/>
        <rFont val="Arial"/>
        <family val="2"/>
      </rPr>
      <t>(to be completed by testing facility)</t>
    </r>
  </si>
  <si>
    <t>MTIC Paint Lab</t>
  </si>
  <si>
    <t>(Populates to cell E76)</t>
  </si>
  <si>
    <t>India Paint Lab</t>
  </si>
  <si>
    <t>LAB NAME:</t>
  </si>
  <si>
    <t>CONTACT NAME:</t>
  </si>
  <si>
    <t>One John Deere Place</t>
  </si>
  <si>
    <t>STREET ADDRESS:</t>
  </si>
  <si>
    <t>CONTACT EMAIL:</t>
  </si>
  <si>
    <t>Moline, IL  61265</t>
  </si>
  <si>
    <t>City, State, Postal Code</t>
  </si>
  <si>
    <t>USA</t>
  </si>
  <si>
    <t>India</t>
  </si>
  <si>
    <r>
      <t>RESULTS</t>
    </r>
    <r>
      <rPr>
        <sz val="10"/>
        <rFont val="Arial"/>
        <family val="2"/>
      </rPr>
      <t xml:space="preserve"> (to be completed by John Deere ONLY)</t>
    </r>
  </si>
  <si>
    <t>Preferred Supplier Lookup</t>
  </si>
  <si>
    <t>Production Substrate</t>
  </si>
  <si>
    <t>Qualification Status</t>
  </si>
  <si>
    <t>Primer</t>
  </si>
  <si>
    <t>Topcoat</t>
  </si>
  <si>
    <t>Application</t>
  </si>
  <si>
    <t>Supplier</t>
  </si>
  <si>
    <t>JDV30 Compliance:</t>
  </si>
  <si>
    <t>Paint Process Status:</t>
  </si>
  <si>
    <t>Restrictions:</t>
  </si>
  <si>
    <t>Worwag</t>
  </si>
  <si>
    <t>Report Completed by:</t>
  </si>
  <si>
    <t>Date:</t>
  </si>
  <si>
    <t>NOTE:  Any qualification indicated above applies only to the process and substrates documented in this report.  The process will need to be re-qualified if any changes are made to this documented process, or if additional substrates are to be supplied.</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</si>
  <si>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</si>
  <si>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Preferred?</t>
  </si>
  <si>
    <r>
      <rPr>
        <u/>
        <sz val="10"/>
        <color theme="0"/>
        <rFont val="Arial"/>
        <family val="2"/>
      </rPr>
      <t>Qualification Prerequisites</t>
    </r>
    <r>
      <rPr>
        <sz val="10"/>
        <color theme="0"/>
        <rFont val="Arial"/>
        <family val="2"/>
      </rPr>
      <t>: This process cannot be qualified because the process does not meet the prerequisites for qualification to the performance requirement as defined in JDV30.</t>
    </r>
  </si>
  <si>
    <t>Preferred Status Table</t>
  </si>
  <si>
    <t>Note: All considered preferred for e-coat since strategy not applicable in supply base.</t>
  </si>
  <si>
    <t xml:space="preserve">VLOOKUP for Test Required Performane Class </t>
  </si>
  <si>
    <t>TEST REQUIRED</t>
  </si>
  <si>
    <t>REQUIREMENT</t>
  </si>
  <si>
    <t xml:space="preserve">RESULTS </t>
  </si>
  <si>
    <t>DFT (μm)</t>
  </si>
  <si>
    <t>PASS</t>
  </si>
  <si>
    <t>NOTES</t>
  </si>
  <si>
    <t>Salt Spray
(JDQ 115)</t>
  </si>
  <si>
    <t>Cyclic Corrosion Resistance 
(JDQ 159)</t>
  </si>
  <si>
    <t>Humidity Resistance
(JDQ120)</t>
  </si>
  <si>
    <t>B</t>
  </si>
  <si>
    <t>C1</t>
  </si>
  <si>
    <t>C2</t>
  </si>
  <si>
    <t>C3</t>
  </si>
  <si>
    <t>/ FAIL</t>
  </si>
  <si>
    <t>Salt Spray
(JDQ 115)
Class 1: 48 hours</t>
  </si>
  <si>
    <t>Cyclic Corrosion Resistance 
(JDQ 159)
Level 1: 20 Cycles</t>
  </si>
  <si>
    <t>Humidity Resistance
(JDQ120)
Class 1: 48 hours</t>
  </si>
  <si>
    <t>&lt; 3.0 mm Mean Creep from Scribe</t>
  </si>
  <si>
    <t>FAIL</t>
  </si>
  <si>
    <t>Salt Spray
(JDQ 115)
Class 2: 96 hours</t>
  </si>
  <si>
    <t>Cyclic Corrosion Resistance 
(JDQ 159)
Level 2: 20 Cycles</t>
  </si>
  <si>
    <t>Humidity Resistance
(JDQ120)
Class 2: 96 hours</t>
  </si>
  <si>
    <t>N/A</t>
  </si>
  <si>
    <t>Salt Spray
(JDQ 115)
Class 3: 96 hours</t>
  </si>
  <si>
    <t>Cyclic Corrosion Resistance 
(JDQ 159)
Level 3: 40 Cycles</t>
  </si>
  <si>
    <t>Humidity Resistance
(JDQ120)
Class 3: 96 hours</t>
  </si>
  <si>
    <t>Report ASTM Blister Rating</t>
  </si>
  <si>
    <t>XRF Validation List</t>
  </si>
  <si>
    <t>Report ASTM Surface Rust Rating</t>
  </si>
  <si>
    <t>John Deere Only</t>
  </si>
  <si>
    <t>Pass</t>
  </si>
  <si>
    <t>10 ASTM Blister Rating</t>
  </si>
  <si>
    <t>10 ASTM Surface Rust Rating</t>
  </si>
  <si>
    <t>Pencil Hardness (JDQ11)</t>
  </si>
  <si>
    <t>Dry Adhesion (JDQ17)</t>
  </si>
  <si>
    <t>≥ C</t>
  </si>
  <si>
    <t>Initial Color - JDM F9 Standard (JDQ14)</t>
  </si>
  <si>
    <t>Visual Match</t>
  </si>
  <si>
    <t>Initial Color – Instrumental
CIEDE2000 (JDQ114)</t>
  </si>
  <si>
    <t>≤ 1.0 ΔE</t>
  </si>
  <si>
    <t>Initial Gloss* (JDQ12)</t>
  </si>
  <si>
    <t>(high gloss colors)</t>
  </si>
  <si>
    <t>≥ 70, 20° Meter</t>
  </si>
  <si>
    <t>(medium gloss colors)</t>
  </si>
  <si>
    <t>50 – 60, 60° Meter</t>
  </si>
  <si>
    <t>Color Change after 1000 hr Accelerated Laboratory Weathering</t>
  </si>
  <si>
    <t>≤ 5 ΔE
(CIEDE2000 equation)</t>
  </si>
  <si>
    <t>N/R</t>
  </si>
  <si>
    <t>High Gloss ≥20, 20º Meter
Medium Gloss ≥15, 60º Meter
Low Gloss 5≥0, 60º Meter</t>
  </si>
  <si>
    <t>Stone</t>
  </si>
  <si>
    <t>Gloss Retention after 1000 hr Accelerated Laboratory Weathering</t>
  </si>
  <si>
    <t>High Gloss ≥20, 20º Meter
Medium Gloss ≥15, 60º Meter
Low Gloss ≥5, 60º Meter</t>
  </si>
  <si>
    <t>Standard</t>
  </si>
  <si>
    <t>XRF LEAD SCREEN (JDQ161)</t>
  </si>
  <si>
    <t>N/R= Not Required</t>
  </si>
  <si>
    <t>20 – 30, 60° Meter</t>
  </si>
  <si>
    <t>0 – 5, 60° Meter</t>
  </si>
  <si>
    <t>Blank</t>
  </si>
  <si>
    <t>Sherwin Williams (including Gross &amp; Perthun, Valspar)</t>
  </si>
  <si>
    <t>ALL PAINT USED ON JOHN DEERE PRODUCTS SHALL BE LEAD FREE.  FOR PURPOSES OF THIS STANDARD, LEAD FREE IS DEFINED AS &lt;0.06% (600 PARTS PER MILLION) BY MASS IN THE DRY FILM.  ALL SUBMISSIONS WILL BE SCREENED UPON ARRIVAL AT THE JOHN DEERE PAINT LAB.</t>
  </si>
  <si>
    <t>or</t>
  </si>
  <si>
    <t>John Deere India Pvt. Ltd.
ETEC R&amp;D Lab, ATTN: Paint Lab 
Lonikand.Plot no. 1 &amp; 2,Lonikand, 
Taluka- Haveli,Pune 412216</t>
  </si>
  <si>
    <t>https://deere.sharepoint.com/sites/globalpaint/SitePages/Supplier-Paint-Qualification.aspx</t>
  </si>
  <si>
    <t>SharePoint site:</t>
  </si>
  <si>
    <r>
      <t xml:space="preserve">Submit the samples with a </t>
    </r>
    <r>
      <rPr>
        <b/>
        <sz val="10"/>
        <rFont val="Arial"/>
        <family val="2"/>
      </rPr>
      <t>printed copy of the Process Information pages</t>
    </r>
    <r>
      <rPr>
        <sz val="10"/>
        <rFont val="Arial"/>
        <family val="2"/>
      </rPr>
      <t xml:space="preserve"> to the address below, and submit the completed form to MTICPaintLab@JohnDeere.com. </t>
    </r>
    <r>
      <rPr>
        <sz val="10"/>
        <color theme="0"/>
        <rFont val="Arial"/>
        <family val="2"/>
      </rPr>
      <t>(or IndiaPaintLab@JohnDeere.com).</t>
    </r>
  </si>
  <si>
    <t>For projects in the queue at MTIC, John Deere personnel can track the projects on the following</t>
  </si>
  <si>
    <t xml:space="preserve">Ensure that the form revision is not expired (see expiration date at top of page 1).  Best practice is to download a new form from the Global Paint Team SharePoint site or JDSN for each new project (see links below).  To ensure that current forms are utilized, projects submitted with expired revisions will be rejected.  </t>
  </si>
  <si>
    <r>
      <rPr>
        <sz val="10"/>
        <color theme="1"/>
        <rFont val="Arial"/>
        <family val="2"/>
      </rPr>
      <t xml:space="preserve">or   </t>
    </r>
    <r>
      <rPr>
        <u/>
        <sz val="10"/>
        <color theme="10"/>
        <rFont val="Arial"/>
        <family val="2"/>
      </rPr>
      <t>https://jdsn.deere.com</t>
    </r>
  </si>
  <si>
    <t>Photos</t>
  </si>
  <si>
    <t>Salt Spray (JDQ 115)</t>
  </si>
  <si>
    <t>B1</t>
  </si>
  <si>
    <t>C1.1</t>
  </si>
  <si>
    <t>C2.1</t>
  </si>
  <si>
    <t>C3.1</t>
  </si>
  <si>
    <t>B2</t>
  </si>
  <si>
    <t>C1.2</t>
  </si>
  <si>
    <t>C2.2</t>
  </si>
  <si>
    <t>C3.2</t>
  </si>
  <si>
    <t>Humidity Resistance (JDQ120)</t>
  </si>
  <si>
    <t>B3</t>
  </si>
  <si>
    <t>C1.3</t>
  </si>
  <si>
    <t>C2.3</t>
  </si>
  <si>
    <t>C3.3</t>
  </si>
  <si>
    <t>B4</t>
  </si>
  <si>
    <t>C1.4</t>
  </si>
  <si>
    <t>C2.4</t>
  </si>
  <si>
    <t>C3.4</t>
  </si>
  <si>
    <t>B5</t>
  </si>
  <si>
    <t>n/a</t>
  </si>
  <si>
    <t>B6</t>
  </si>
  <si>
    <t>Initial Color - JDM F9 Standard* (JDQ14)</t>
  </si>
  <si>
    <t>Initial Color – Instrumental*
CIEDE2000 (JDQ114)</t>
  </si>
  <si>
    <t>Metamerism Index* (JDQ114)</t>
  </si>
  <si>
    <t>Note to testing labs: Right click on worksheet tab to unhide worksheets for additional substrate photos.</t>
  </si>
  <si>
    <t>Test:</t>
  </si>
  <si>
    <t>Photo ID:</t>
  </si>
  <si>
    <t>C1.5</t>
  </si>
  <si>
    <t>C2.5</t>
  </si>
  <si>
    <t>C3.5</t>
  </si>
  <si>
    <t>Metamerism Index 
(JDQ 114)
Initial Gloss (JDQ12)</t>
  </si>
  <si>
    <t>Color - JDM F9 Standard (JDQ14) 
Instrumental CIEDE2000 (JDQ114)</t>
  </si>
  <si>
    <t>Follow-up Required</t>
  </si>
  <si>
    <t>Revision Date: 23 October 2023</t>
  </si>
  <si>
    <t>Revision Expiration: 30 September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</si>
</sst>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d\-mmm\-yy;@"/>
  </numFmts>
  <fonts count="26"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b/>
      <i/>
      <sz val="10"/>
      <name val="Arial"/>
      <family val="2"/>
    </font>
    <font>
      <b/>
      <i/>
      <u/>
      <sz val="10"/>
      <name val="Arial"/>
      <family val="2"/>
    </font>
    <font>
      <sz val="10"/>
      <name val="Symbol"/>
      <family val="1"/>
      <charset val="2"/>
    </font>
    <font>
      <b/>
      <u/>
      <sz val="10"/>
      <name val="Arial"/>
      <family val="2"/>
    </font>
    <font>
      <u/>
      <sz val="10"/>
      <name val="Arial"/>
      <family val="2"/>
    </font>
    <font>
      <b/>
      <sz val="18"/>
      <name val="Arial"/>
      <family val="2"/>
    </font>
    <font>
      <sz val="10"/>
      <color theme="0"/>
      <name val="Arial"/>
      <family val="2"/>
    </font>
    <font>
      <b/>
      <sz val="14"/>
      <name val="Arial"/>
      <family val="2"/>
    </font>
    <font>
      <sz val="9"/>
      <name val="Arial"/>
      <family val="2"/>
    </font>
    <font>
      <b/>
      <sz val="12"/>
      <name val="Arial"/>
      <family val="2"/>
    </font>
    <font>
      <u/>
      <sz val="10"/>
      <color theme="10"/>
      <name val="Arial"/>
      <family val="2"/>
    </font>
    <font>
      <u/>
      <sz val="10"/>
      <color theme="0"/>
      <name val="Arial"/>
      <family val="2"/>
    </font>
    <font>
      <b/>
      <sz val="10"/>
      <color rgb="FFFF0000"/>
      <name val="Arial"/>
      <family val="2"/>
    </font>
    <font>
      <b/>
      <sz val="10"/>
      <color theme="0"/>
      <name val="Arial"/>
      <family val="2"/>
    </font>
    <font>
      <b/>
      <sz val="10"/>
      <name val="Symbol"/>
      <family val="1"/>
      <charset val="2"/>
    </font>
    <font>
      <sz val="10"/>
      <color rgb="FFFF000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
      <patternFill patternType="solid">
        <fgColor theme="2"/>
        <bgColor indexed="0"/>
      </patternFill>
    </fill>
  </fills>
  <borders count="1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auto="1"/>
      </right>
      <top/>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style="hair">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bottom style="double">
        <color indexed="64"/>
      </bottom>
      <diagonal/>
    </border>
  </borders>
  <cellStyleXfs count="5">
    <xf numFmtId="0" fontId="0" fillId="0" borderId="0"/>
    <xf numFmtId="0" fontId="3" fillId="0" borderId="0"/>
    <xf numFmtId="0" fontId="5" fillId="0" borderId="0"/>
    <xf numFmtId="0" fontId="5" fillId="0" borderId="0"/>
    <xf numFmtId="0" fontId="19" fillId="0" borderId="0" applyNumberFormat="0" applyFill="0" applyBorder="0" applyAlignment="0" applyProtection="0">
      <alignment vertical="top"/>
      <protection locked="0"/>
    </xf>
  </cellStyleXfs>
  <cellXfs count="452">
    <xf numFmtId="0" fontId="0" fillId="0" borderId="0" xfId="0"/>
    <xf numFmtId="0" fontId="3" fillId="0" borderId="0" xfId="1"/>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3" fillId="0" borderId="3" xfId="1" applyBorder="1" applyAlignment="1">
      <alignment horizontal="center" vertical="center" wrapText="1"/>
    </xf>
    <xf numFmtId="0" fontId="3" fillId="0" borderId="5" xfId="1" applyBorder="1" applyAlignment="1">
      <alignment horizontal="center" vertical="center" wrapText="1"/>
    </xf>
    <xf numFmtId="0" fontId="3" fillId="0" borderId="17" xfId="1" applyBorder="1" applyAlignment="1">
      <alignment horizontal="left" vertical="center" wrapText="1"/>
    </xf>
    <xf numFmtId="0" fontId="3" fillId="0" borderId="8" xfId="1" applyBorder="1" applyAlignment="1">
      <alignment horizontal="center" vertical="center" wrapText="1"/>
    </xf>
    <xf numFmtId="0" fontId="3" fillId="0" borderId="17" xfId="1" applyBorder="1" applyAlignment="1">
      <alignment horizontal="center" vertical="center" wrapText="1"/>
    </xf>
    <xf numFmtId="0" fontId="3" fillId="0" borderId="11" xfId="1" applyBorder="1" applyAlignment="1">
      <alignment wrapText="1"/>
    </xf>
    <xf numFmtId="0" fontId="3" fillId="0" borderId="11" xfId="1" applyBorder="1" applyAlignment="1">
      <alignment horizontal="right" wrapText="1"/>
    </xf>
    <xf numFmtId="0" fontId="6" fillId="0" borderId="12" xfId="1" applyFont="1" applyBorder="1" applyAlignment="1">
      <alignment vertical="center" wrapText="1"/>
    </xf>
    <xf numFmtId="0" fontId="6" fillId="0" borderId="13" xfId="1" applyFont="1" applyBorder="1" applyAlignment="1">
      <alignment vertical="center" wrapText="1"/>
    </xf>
    <xf numFmtId="0" fontId="3" fillId="0" borderId="5" xfId="1" applyBorder="1" applyAlignment="1" applyProtection="1">
      <alignment horizontal="center" vertical="center" wrapText="1"/>
      <protection locked="0"/>
    </xf>
    <xf numFmtId="0" fontId="3" fillId="0" borderId="17" xfId="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xf numFmtId="0" fontId="6" fillId="2" borderId="1" xfId="0" applyFont="1" applyFill="1" applyBorder="1"/>
    <xf numFmtId="0" fontId="0" fillId="2" borderId="2" xfId="0" applyFill="1" applyBorder="1"/>
    <xf numFmtId="0" fontId="3" fillId="2" borderId="2" xfId="0" applyFont="1" applyFill="1" applyBorder="1"/>
    <xf numFmtId="0" fontId="0" fillId="2" borderId="20" xfId="0" applyFill="1" applyBorder="1"/>
    <xf numFmtId="0" fontId="0" fillId="2" borderId="3" xfId="0" applyFill="1" applyBorder="1"/>
    <xf numFmtId="0" fontId="0" fillId="2" borderId="18" xfId="0" applyFill="1" applyBorder="1"/>
    <xf numFmtId="0" fontId="0" fillId="2" borderId="5" xfId="0" applyFill="1" applyBorder="1"/>
    <xf numFmtId="0" fontId="3" fillId="2" borderId="19" xfId="0" applyFont="1" applyFill="1" applyBorder="1"/>
    <xf numFmtId="0" fontId="3" fillId="2" borderId="35" xfId="0" applyFont="1" applyFill="1" applyBorder="1"/>
    <xf numFmtId="0" fontId="13" fillId="2" borderId="42" xfId="0" applyFont="1" applyFill="1" applyBorder="1"/>
    <xf numFmtId="0" fontId="0" fillId="2" borderId="43" xfId="0" applyFill="1" applyBorder="1"/>
    <xf numFmtId="0" fontId="0" fillId="2" borderId="44" xfId="0" applyFill="1" applyBorder="1"/>
    <xf numFmtId="0" fontId="3" fillId="2" borderId="18" xfId="0" applyFont="1" applyFill="1" applyBorder="1"/>
    <xf numFmtId="0" fontId="0" fillId="2" borderId="36" xfId="0" applyFill="1" applyBorder="1"/>
    <xf numFmtId="0" fontId="3" fillId="2" borderId="34" xfId="0" applyFont="1" applyFill="1" applyBorder="1"/>
    <xf numFmtId="0" fontId="0" fillId="2" borderId="25" xfId="0" applyFill="1" applyBorder="1"/>
    <xf numFmtId="0" fontId="0" fillId="2" borderId="59" xfId="0" applyFill="1" applyBorder="1"/>
    <xf numFmtId="0" fontId="3" fillId="2" borderId="0" xfId="1" applyFill="1"/>
    <xf numFmtId="0" fontId="6" fillId="2" borderId="7" xfId="1" applyFont="1" applyFill="1" applyBorder="1" applyAlignment="1">
      <alignment horizontal="right"/>
    </xf>
    <xf numFmtId="0" fontId="1" fillId="2" borderId="73" xfId="0" applyFont="1" applyFill="1" applyBorder="1" applyAlignment="1">
      <alignment horizontal="right" wrapText="1"/>
    </xf>
    <xf numFmtId="0" fontId="1" fillId="2" borderId="74" xfId="0" applyFont="1" applyFill="1" applyBorder="1" applyAlignment="1">
      <alignment horizontal="right" wrapText="1"/>
    </xf>
    <xf numFmtId="0" fontId="0" fillId="0" borderId="0" xfId="0" applyAlignment="1">
      <alignment horizontal="left" wrapText="1" indent="1"/>
    </xf>
    <xf numFmtId="0" fontId="3" fillId="2" borderId="0" xfId="0" applyFont="1" applyFill="1" applyAlignment="1">
      <alignment horizontal="left" wrapText="1" indent="1"/>
    </xf>
    <xf numFmtId="0" fontId="15" fillId="2" borderId="0" xfId="0" applyFont="1" applyFill="1"/>
    <xf numFmtId="165" fontId="0" fillId="4" borderId="39" xfId="0" applyNumberFormat="1" applyFill="1" applyBorder="1" applyAlignment="1" applyProtection="1">
      <alignment horizontal="center"/>
      <protection locked="0"/>
    </xf>
    <xf numFmtId="0" fontId="0" fillId="4" borderId="23" xfId="0" applyFill="1" applyBorder="1" applyProtection="1">
      <protection locked="0"/>
    </xf>
    <xf numFmtId="0" fontId="3" fillId="4" borderId="22" xfId="0" applyFont="1" applyFill="1" applyBorder="1" applyProtection="1">
      <protection locked="0"/>
    </xf>
    <xf numFmtId="0" fontId="0" fillId="4" borderId="22" xfId="0" applyFill="1" applyBorder="1" applyProtection="1">
      <protection locked="0"/>
    </xf>
    <xf numFmtId="0" fontId="3" fillId="4" borderId="22" xfId="0" applyFont="1" applyFill="1" applyBorder="1" applyAlignment="1" applyProtection="1">
      <alignment shrinkToFit="1"/>
      <protection locked="0"/>
    </xf>
    <xf numFmtId="0" fontId="0" fillId="4" borderId="27" xfId="0" applyFill="1" applyBorder="1" applyAlignment="1" applyProtection="1">
      <alignment shrinkToFit="1"/>
      <protection locked="0"/>
    </xf>
    <xf numFmtId="0" fontId="15" fillId="0" borderId="0" xfId="0" applyFont="1" applyProtection="1">
      <protection locked="0"/>
    </xf>
    <xf numFmtId="0" fontId="15" fillId="0" borderId="0" xfId="0" applyFont="1"/>
    <xf numFmtId="0" fontId="0" fillId="4" borderId="22" xfId="0" applyFill="1" applyBorder="1" applyAlignment="1" applyProtection="1">
      <alignment shrinkToFit="1"/>
      <protection locked="0"/>
    </xf>
    <xf numFmtId="0" fontId="0" fillId="2" borderId="90" xfId="0" applyFill="1" applyBorder="1"/>
    <xf numFmtId="0" fontId="3" fillId="4" borderId="27" xfId="0" applyFont="1" applyFill="1" applyBorder="1" applyAlignment="1" applyProtection="1">
      <alignment shrinkToFit="1"/>
      <protection locked="0"/>
    </xf>
    <xf numFmtId="0" fontId="3" fillId="0" borderId="10" xfId="1" applyBorder="1" applyAlignment="1">
      <alignment horizontal="left" vertical="center" wrapText="1"/>
    </xf>
    <xf numFmtId="0" fontId="13" fillId="0" borderId="50" xfId="0" applyFont="1" applyBorder="1" applyProtection="1">
      <protection locked="0"/>
    </xf>
    <xf numFmtId="0" fontId="3" fillId="2" borderId="0" xfId="1" applyFill="1" applyAlignment="1">
      <alignment horizontal="right"/>
    </xf>
    <xf numFmtId="0" fontId="3" fillId="2" borderId="0" xfId="1" applyFill="1" applyProtection="1">
      <protection locked="0"/>
    </xf>
    <xf numFmtId="0" fontId="3" fillId="0" borderId="17" xfId="1" applyBorder="1" applyAlignment="1">
      <alignment horizontal="left" wrapText="1"/>
    </xf>
    <xf numFmtId="0" fontId="1" fillId="2" borderId="17" xfId="1" applyFont="1" applyFill="1" applyBorder="1" applyAlignment="1">
      <alignment wrapText="1"/>
    </xf>
    <xf numFmtId="0" fontId="2" fillId="2" borderId="17" xfId="1" applyFont="1" applyFill="1" applyBorder="1" applyAlignment="1" applyProtection="1">
      <alignment wrapText="1"/>
      <protection locked="0"/>
    </xf>
    <xf numFmtId="0" fontId="2" fillId="2" borderId="1" xfId="1" applyFont="1" applyFill="1" applyBorder="1" applyAlignment="1">
      <alignment wrapText="1"/>
    </xf>
    <xf numFmtId="0" fontId="2" fillId="2" borderId="2" xfId="1" applyFont="1" applyFill="1" applyBorder="1" applyAlignment="1">
      <alignment wrapText="1"/>
    </xf>
    <xf numFmtId="0" fontId="3" fillId="4" borderId="53" xfId="0" applyFont="1" applyFill="1" applyBorder="1" applyAlignment="1" applyProtection="1">
      <alignment shrinkToFit="1"/>
      <protection locked="0"/>
    </xf>
    <xf numFmtId="0" fontId="3" fillId="2" borderId="26" xfId="0" applyFont="1" applyFill="1" applyBorder="1"/>
    <xf numFmtId="0" fontId="3" fillId="2" borderId="25" xfId="0" applyFont="1" applyFill="1" applyBorder="1"/>
    <xf numFmtId="0" fontId="3" fillId="2" borderId="24" xfId="0" applyFont="1" applyFill="1" applyBorder="1"/>
    <xf numFmtId="0" fontId="3" fillId="4" borderId="23" xfId="0" applyFont="1" applyFill="1" applyBorder="1" applyProtection="1">
      <protection locked="0"/>
    </xf>
    <xf numFmtId="0" fontId="0" fillId="4" borderId="38" xfId="0" applyFill="1" applyBorder="1" applyAlignment="1" applyProtection="1">
      <alignment horizontal="left"/>
      <protection locked="0"/>
    </xf>
    <xf numFmtId="0" fontId="6" fillId="0" borderId="5" xfId="1" applyFont="1" applyBorder="1" applyAlignment="1">
      <alignment horizontal="center" vertical="center" wrapText="1"/>
    </xf>
    <xf numFmtId="0" fontId="6" fillId="0" borderId="17" xfId="1" applyFont="1" applyBorder="1" applyAlignment="1">
      <alignment horizontal="center" vertical="center" wrapText="1"/>
    </xf>
    <xf numFmtId="0" fontId="6" fillId="2" borderId="0" xfId="0" applyFont="1" applyFill="1" applyAlignment="1">
      <alignment horizontal="left"/>
    </xf>
    <xf numFmtId="0" fontId="6" fillId="2" borderId="0" xfId="0" applyFont="1" applyFill="1" applyAlignment="1">
      <alignment horizontal="center"/>
    </xf>
    <xf numFmtId="0" fontId="6" fillId="2" borderId="0" xfId="0" applyFont="1" applyFill="1" applyAlignment="1">
      <alignment horizontal="right"/>
    </xf>
    <xf numFmtId="0" fontId="1" fillId="0" borderId="0" xfId="0" applyFont="1" applyAlignment="1">
      <alignment horizontal="right" vertical="top" wrapText="1"/>
    </xf>
    <xf numFmtId="0" fontId="3" fillId="0" borderId="0" xfId="0" applyFont="1" applyAlignment="1">
      <alignment horizontal="left"/>
    </xf>
    <xf numFmtId="0" fontId="3" fillId="0" borderId="0" xfId="0" applyFont="1" applyAlignment="1">
      <alignment horizontal="left" wrapText="1"/>
    </xf>
    <xf numFmtId="0" fontId="0" fillId="2" borderId="0" xfId="0" applyFill="1" applyAlignment="1">
      <alignment horizontal="right"/>
    </xf>
    <xf numFmtId="0" fontId="3" fillId="0" borderId="0" xfId="1" applyProtection="1">
      <protection locked="0"/>
    </xf>
    <xf numFmtId="0" fontId="3" fillId="2" borderId="0" xfId="1" applyFill="1" applyAlignment="1">
      <alignment horizontal="center"/>
    </xf>
    <xf numFmtId="0" fontId="3" fillId="2" borderId="0" xfId="1" applyFill="1" applyAlignment="1">
      <alignment horizontal="left"/>
    </xf>
    <xf numFmtId="0" fontId="6" fillId="5" borderId="0" xfId="1" applyFont="1" applyFill="1"/>
    <xf numFmtId="0" fontId="3" fillId="5" borderId="0" xfId="1" applyFill="1"/>
    <xf numFmtId="0" fontId="3" fillId="5" borderId="0" xfId="1" applyFill="1" applyAlignment="1">
      <alignment wrapText="1"/>
    </xf>
    <xf numFmtId="0" fontId="0" fillId="5" borderId="0" xfId="0" applyFill="1"/>
    <xf numFmtId="0" fontId="4" fillId="5" borderId="0" xfId="2" applyFont="1" applyFill="1"/>
    <xf numFmtId="0" fontId="3" fillId="5" borderId="0" xfId="1" applyFill="1" applyAlignment="1">
      <alignment horizontal="left" vertical="center"/>
    </xf>
    <xf numFmtId="0" fontId="3" fillId="5" borderId="91" xfId="0" applyFont="1" applyFill="1" applyBorder="1"/>
    <xf numFmtId="0" fontId="3" fillId="5" borderId="92" xfId="0" applyFont="1" applyFill="1" applyBorder="1"/>
    <xf numFmtId="0" fontId="0" fillId="5" borderId="92" xfId="0" applyFill="1" applyBorder="1"/>
    <xf numFmtId="0" fontId="3" fillId="5" borderId="93" xfId="0" applyFont="1" applyFill="1" applyBorder="1"/>
    <xf numFmtId="0" fontId="3" fillId="5" borderId="94" xfId="0" applyFont="1" applyFill="1" applyBorder="1"/>
    <xf numFmtId="0" fontId="0" fillId="5" borderId="95" xfId="0" applyFill="1" applyBorder="1"/>
    <xf numFmtId="0" fontId="0" fillId="5" borderId="96" xfId="0" applyFill="1" applyBorder="1"/>
    <xf numFmtId="0" fontId="3" fillId="5" borderId="97" xfId="0" applyFont="1" applyFill="1" applyBorder="1"/>
    <xf numFmtId="0" fontId="3" fillId="5" borderId="98" xfId="0" applyFont="1" applyFill="1" applyBorder="1"/>
    <xf numFmtId="0" fontId="3" fillId="5" borderId="99" xfId="0" applyFont="1" applyFill="1" applyBorder="1"/>
    <xf numFmtId="0" fontId="0" fillId="5" borderId="97" xfId="0" applyFill="1" applyBorder="1"/>
    <xf numFmtId="0" fontId="0" fillId="5" borderId="100" xfId="0" applyFill="1" applyBorder="1"/>
    <xf numFmtId="0" fontId="3" fillId="5" borderId="101" xfId="0" applyFont="1" applyFill="1" applyBorder="1"/>
    <xf numFmtId="0" fontId="3" fillId="5" borderId="102" xfId="0" applyFont="1" applyFill="1" applyBorder="1"/>
    <xf numFmtId="0" fontId="3" fillId="5" borderId="0" xfId="0" applyFont="1" applyFill="1"/>
    <xf numFmtId="0" fontId="0" fillId="5" borderId="103" xfId="0" applyFill="1" applyBorder="1"/>
    <xf numFmtId="0" fontId="3" fillId="5" borderId="104" xfId="0" applyFont="1" applyFill="1" applyBorder="1"/>
    <xf numFmtId="0" fontId="3" fillId="5" borderId="105" xfId="0" applyFont="1" applyFill="1" applyBorder="1"/>
    <xf numFmtId="0" fontId="0" fillId="5" borderId="98" xfId="0" applyFill="1" applyBorder="1"/>
    <xf numFmtId="0" fontId="0" fillId="5" borderId="99" xfId="0" applyFill="1" applyBorder="1"/>
    <xf numFmtId="0" fontId="0" fillId="5" borderId="106" xfId="0" applyFill="1" applyBorder="1"/>
    <xf numFmtId="0" fontId="0" fillId="5" borderId="107" xfId="0" applyFill="1" applyBorder="1"/>
    <xf numFmtId="0" fontId="0" fillId="5" borderId="108" xfId="0" applyFill="1" applyBorder="1"/>
    <xf numFmtId="0" fontId="3" fillId="5" borderId="103" xfId="0" applyFont="1" applyFill="1" applyBorder="1"/>
    <xf numFmtId="0" fontId="0" fillId="5" borderId="104" xfId="0" applyFill="1" applyBorder="1"/>
    <xf numFmtId="0" fontId="0" fillId="5" borderId="105" xfId="0" applyFill="1" applyBorder="1"/>
    <xf numFmtId="0" fontId="3" fillId="5" borderId="100" xfId="0" applyFont="1" applyFill="1" applyBorder="1"/>
    <xf numFmtId="0" fontId="0" fillId="5" borderId="101" xfId="0" applyFill="1" applyBorder="1"/>
    <xf numFmtId="0" fontId="0" fillId="5" borderId="102" xfId="0" applyFill="1" applyBorder="1"/>
    <xf numFmtId="0" fontId="6" fillId="5" borderId="0" xfId="0" applyFont="1" applyFill="1"/>
    <xf numFmtId="14" fontId="0" fillId="5" borderId="0" xfId="0" applyNumberFormat="1" applyFill="1"/>
    <xf numFmtId="0" fontId="4" fillId="6" borderId="9" xfId="3" applyFont="1" applyFill="1" applyBorder="1" applyAlignment="1">
      <alignment horizontal="center"/>
    </xf>
    <xf numFmtId="0" fontId="4" fillId="5" borderId="70" xfId="3" applyFont="1" applyFill="1" applyBorder="1"/>
    <xf numFmtId="0" fontId="4" fillId="5" borderId="0" xfId="3" applyFont="1" applyFill="1"/>
    <xf numFmtId="0" fontId="19" fillId="5" borderId="0" xfId="4" applyFill="1" applyAlignment="1" applyProtection="1"/>
    <xf numFmtId="0" fontId="6" fillId="5" borderId="1" xfId="0" applyFont="1" applyFill="1" applyBorder="1"/>
    <xf numFmtId="0" fontId="0" fillId="5" borderId="20" xfId="0" applyFill="1" applyBorder="1"/>
    <xf numFmtId="0" fontId="0" fillId="5" borderId="19" xfId="0" applyFill="1" applyBorder="1"/>
    <xf numFmtId="0" fontId="0" fillId="5" borderId="3" xfId="0" applyFill="1" applyBorder="1"/>
    <xf numFmtId="0" fontId="0" fillId="5" borderId="4" xfId="0" applyFill="1" applyBorder="1"/>
    <xf numFmtId="0" fontId="0" fillId="5" borderId="5" xfId="0" applyFill="1" applyBorder="1"/>
    <xf numFmtId="164" fontId="3" fillId="0" borderId="3" xfId="1" applyNumberFormat="1" applyBorder="1" applyAlignment="1" applyProtection="1">
      <alignment horizontal="center" vertical="center"/>
      <protection locked="0"/>
    </xf>
    <xf numFmtId="164" fontId="3" fillId="0" borderId="5" xfId="1" applyNumberFormat="1" applyBorder="1" applyAlignment="1" applyProtection="1">
      <alignment horizontal="center" vertical="center"/>
      <protection locked="0"/>
    </xf>
    <xf numFmtId="0" fontId="3" fillId="0" borderId="3" xfId="1" applyBorder="1" applyAlignment="1" applyProtection="1">
      <alignment horizontal="center" vertical="center"/>
      <protection locked="0"/>
    </xf>
    <xf numFmtId="0" fontId="3" fillId="0" borderId="5" xfId="1" applyBorder="1" applyAlignment="1" applyProtection="1">
      <alignment horizontal="center" vertical="center"/>
      <protection locked="0"/>
    </xf>
    <xf numFmtId="0" fontId="3" fillId="0" borderId="8" xfId="1" applyBorder="1" applyAlignment="1" applyProtection="1">
      <alignment horizontal="center" vertical="center"/>
      <protection locked="0"/>
    </xf>
    <xf numFmtId="164" fontId="3" fillId="0" borderId="17" xfId="1" applyNumberFormat="1" applyBorder="1" applyAlignment="1" applyProtection="1">
      <alignment horizontal="center" vertical="center"/>
      <protection locked="0"/>
    </xf>
    <xf numFmtId="0" fontId="1" fillId="2" borderId="18" xfId="0" applyFont="1" applyFill="1" applyBorder="1" applyAlignment="1" applyProtection="1">
      <alignment horizontal="right"/>
      <protection locked="0"/>
    </xf>
    <xf numFmtId="0" fontId="3" fillId="2" borderId="1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98" xfId="0" applyFont="1" applyBorder="1" applyAlignment="1">
      <alignment vertical="top" wrapText="1"/>
    </xf>
    <xf numFmtId="0" fontId="3" fillId="2" borderId="0" xfId="0" applyFont="1" applyFill="1" applyAlignment="1">
      <alignment vertical="top" wrapText="1"/>
    </xf>
    <xf numFmtId="0" fontId="19" fillId="2" borderId="0" xfId="4" applyFill="1" applyAlignment="1" applyProtection="1">
      <alignment vertical="top" shrinkToFit="1"/>
    </xf>
    <xf numFmtId="0" fontId="3" fillId="2" borderId="0" xfId="0" applyFont="1" applyFill="1" applyAlignment="1">
      <alignment horizontal="left" vertical="top" wrapText="1"/>
    </xf>
    <xf numFmtId="0" fontId="3" fillId="0" borderId="0" xfId="0" applyFont="1"/>
    <xf numFmtId="0" fontId="3" fillId="0" borderId="0" xfId="0" applyFont="1" applyAlignment="1">
      <alignment horizontal="right" vertical="top" wrapText="1"/>
    </xf>
    <xf numFmtId="0" fontId="3" fillId="0" borderId="0" xfId="0" applyFont="1" applyAlignment="1">
      <alignment horizontal="left" wrapText="1" indent="1"/>
    </xf>
    <xf numFmtId="0" fontId="0" fillId="0" borderId="0" xfId="0" applyAlignment="1">
      <alignment horizontal="left" wrapText="1" indent="1"/>
    </xf>
    <xf numFmtId="0" fontId="17" fillId="0" borderId="0" xfId="0" applyFont="1" applyAlignment="1">
      <alignment horizontal="right" vertical="top" wrapText="1"/>
    </xf>
    <xf numFmtId="0" fontId="17" fillId="0" borderId="0" xfId="0" applyFont="1" applyAlignment="1">
      <alignment horizontal="left" vertical="top" wrapText="1" indent="1"/>
    </xf>
    <xf numFmtId="0" fontId="18" fillId="2" borderId="0" xfId="0" applyFont="1" applyFill="1" applyAlignment="1">
      <alignment horizontal="center"/>
    </xf>
    <xf numFmtId="0" fontId="3" fillId="0" borderId="0" xfId="0" applyFont="1" applyAlignment="1">
      <alignment horizontal="left" vertical="center" wrapText="1" indent="1"/>
    </xf>
    <xf numFmtId="0" fontId="0" fillId="0" borderId="0" xfId="0" applyAlignment="1">
      <alignment horizontal="left" vertical="center" wrapText="1" indent="1"/>
    </xf>
    <xf numFmtId="0" fontId="3" fillId="2" borderId="0" xfId="0" applyFont="1" applyFill="1" applyAlignment="1">
      <alignment horizontal="left" wrapText="1" indent="3"/>
    </xf>
    <xf numFmtId="0" fontId="6" fillId="2" borderId="0" xfId="0" applyFont="1" applyFill="1" applyAlignment="1">
      <alignment horizontal="left" wrapText="1"/>
    </xf>
    <xf numFmtId="0" fontId="23" fillId="2" borderId="0" xfId="0" applyFont="1" applyFill="1" applyAlignment="1">
      <alignment horizontal="left" wrapText="1"/>
    </xf>
    <xf numFmtId="0" fontId="3" fillId="2" borderId="0" xfId="0"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horizontal="left" wrapText="1" indent="1"/>
    </xf>
    <xf numFmtId="0" fontId="3" fillId="2" borderId="4" xfId="0" applyFont="1" applyFill="1" applyBorder="1" applyAlignment="1">
      <alignment horizontal="center" wrapText="1"/>
    </xf>
    <xf numFmtId="0" fontId="3" fillId="2" borderId="18" xfId="0" applyFont="1" applyFill="1" applyBorder="1" applyAlignment="1">
      <alignment horizontal="center" wrapText="1"/>
    </xf>
    <xf numFmtId="0" fontId="3" fillId="2" borderId="5" xfId="0" applyFont="1" applyFill="1" applyBorder="1" applyAlignment="1">
      <alignment horizontal="center" wrapText="1"/>
    </xf>
    <xf numFmtId="0" fontId="7" fillId="2" borderId="0" xfId="0" applyFont="1" applyFill="1" applyAlignment="1">
      <alignment horizontal="center"/>
    </xf>
    <xf numFmtId="0" fontId="6" fillId="2" borderId="0" xfId="0" applyFont="1" applyFill="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0" xfId="0" applyFont="1" applyFill="1" applyBorder="1" applyAlignment="1">
      <alignment horizontal="center" wrapText="1"/>
    </xf>
    <xf numFmtId="0" fontId="3"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left" vertical="top" wrapText="1"/>
    </xf>
    <xf numFmtId="0" fontId="21" fillId="2" borderId="0" xfId="0" applyFont="1" applyFill="1" applyAlignment="1">
      <alignment horizontal="left" wrapText="1"/>
    </xf>
    <xf numFmtId="0" fontId="3" fillId="2" borderId="2" xfId="0" applyFont="1" applyFill="1" applyBorder="1" applyAlignment="1">
      <alignment wrapText="1"/>
    </xf>
    <xf numFmtId="0" fontId="21" fillId="2" borderId="0" xfId="0" applyFont="1" applyFill="1" applyAlignment="1">
      <alignment horizontal="left" wrapText="1" indent="1"/>
    </xf>
    <xf numFmtId="0" fontId="19" fillId="0" borderId="0" xfId="4" applyFill="1" applyAlignment="1" applyProtection="1">
      <alignment horizontal="left"/>
    </xf>
    <xf numFmtId="0" fontId="6" fillId="2" borderId="0" xfId="0" applyFont="1" applyFill="1" applyAlignment="1">
      <alignment horizontal="left" wrapText="1" indent="3"/>
    </xf>
    <xf numFmtId="0" fontId="3" fillId="2" borderId="0" xfId="0" applyFont="1" applyFill="1"/>
    <xf numFmtId="0" fontId="0" fillId="2" borderId="0" xfId="0" applyFill="1"/>
    <xf numFmtId="0" fontId="3" fillId="2" borderId="0" xfId="0" applyFont="1" applyFill="1" applyAlignment="1">
      <alignment wrapText="1"/>
    </xf>
    <xf numFmtId="0" fontId="0" fillId="2" borderId="0" xfId="0" applyFill="1" applyAlignment="1">
      <alignment wrapText="1"/>
    </xf>
    <xf numFmtId="0" fontId="3" fillId="2" borderId="21" xfId="0" applyFont="1" applyFill="1" applyBorder="1"/>
    <xf numFmtId="0" fontId="3" fillId="2" borderId="22" xfId="0" applyFont="1" applyFill="1" applyBorder="1"/>
    <xf numFmtId="0" fontId="3" fillId="2" borderId="52" xfId="0" applyFont="1" applyFill="1" applyBorder="1"/>
    <xf numFmtId="0" fontId="3" fillId="2" borderId="53" xfId="0" applyFont="1" applyFill="1" applyBorder="1"/>
    <xf numFmtId="0" fontId="0" fillId="4" borderId="24" xfId="0" applyFill="1" applyBorder="1" applyAlignment="1" applyProtection="1">
      <alignment shrinkToFit="1"/>
      <protection locked="0"/>
    </xf>
    <xf numFmtId="0" fontId="0" fillId="4" borderId="26" xfId="0" applyFill="1" applyBorder="1" applyAlignment="1" applyProtection="1">
      <alignment shrinkToFit="1"/>
      <protection locked="0"/>
    </xf>
    <xf numFmtId="0" fontId="0" fillId="4" borderId="24" xfId="0" applyFill="1" applyBorder="1" applyAlignment="1" applyProtection="1">
      <alignment horizontal="left" shrinkToFit="1"/>
      <protection locked="0"/>
    </xf>
    <xf numFmtId="0" fontId="0" fillId="4" borderId="26" xfId="0" applyFill="1" applyBorder="1" applyAlignment="1" applyProtection="1">
      <alignment horizontal="left" shrinkToFit="1"/>
      <protection locked="0"/>
    </xf>
    <xf numFmtId="0" fontId="6" fillId="2" borderId="2" xfId="0" applyFont="1" applyFill="1" applyBorder="1" applyAlignment="1">
      <alignment wrapText="1"/>
    </xf>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2" fillId="2" borderId="64" xfId="0" applyFont="1" applyFill="1" applyBorder="1" applyAlignment="1" applyProtection="1">
      <alignment shrinkToFit="1"/>
      <protection locked="0"/>
    </xf>
    <xf numFmtId="0" fontId="2" fillId="2" borderId="77" xfId="0" applyFont="1" applyFill="1" applyBorder="1" applyAlignment="1" applyProtection="1">
      <alignment shrinkToFit="1"/>
      <protection locked="0"/>
    </xf>
    <xf numFmtId="0" fontId="3" fillId="2" borderId="64" xfId="1" applyFill="1" applyBorder="1" applyProtection="1">
      <protection locked="0"/>
    </xf>
    <xf numFmtId="0" fontId="3" fillId="2" borderId="77" xfId="1" applyFill="1" applyBorder="1" applyProtection="1">
      <protection locked="0"/>
    </xf>
    <xf numFmtId="0" fontId="3" fillId="2" borderId="67" xfId="1" applyFill="1" applyBorder="1"/>
    <xf numFmtId="0" fontId="3" fillId="2" borderId="78" xfId="1" applyFill="1" applyBorder="1"/>
    <xf numFmtId="0" fontId="3" fillId="2" borderId="83" xfId="1" applyFill="1" applyBorder="1" applyAlignment="1">
      <alignment shrinkToFit="1"/>
    </xf>
    <xf numFmtId="0" fontId="3" fillId="2" borderId="55" xfId="1" applyFill="1" applyBorder="1" applyAlignment="1">
      <alignment shrinkToFit="1"/>
    </xf>
    <xf numFmtId="0" fontId="3" fillId="2" borderId="61" xfId="1" applyFill="1" applyBorder="1" applyAlignment="1">
      <alignment shrinkToFit="1"/>
    </xf>
    <xf numFmtId="0" fontId="3" fillId="2" borderId="32" xfId="1" applyFill="1" applyBorder="1" applyAlignment="1">
      <alignment shrinkToFit="1"/>
    </xf>
    <xf numFmtId="0" fontId="3" fillId="2" borderId="25" xfId="1" applyFill="1" applyBorder="1" applyAlignment="1">
      <alignment shrinkToFit="1"/>
    </xf>
    <xf numFmtId="0" fontId="3" fillId="2" borderId="26" xfId="1" applyFill="1" applyBorder="1" applyAlignment="1">
      <alignment shrinkToFit="1"/>
    </xf>
    <xf numFmtId="0" fontId="3" fillId="2" borderId="33" xfId="1" applyFill="1" applyBorder="1" applyAlignment="1">
      <alignment shrinkToFit="1"/>
    </xf>
    <xf numFmtId="0" fontId="3" fillId="2" borderId="49" xfId="1" applyFill="1" applyBorder="1" applyAlignment="1">
      <alignment shrinkToFit="1"/>
    </xf>
    <xf numFmtId="0" fontId="3" fillId="2" borderId="29" xfId="1" applyFill="1" applyBorder="1" applyAlignment="1">
      <alignment shrinkToFit="1"/>
    </xf>
    <xf numFmtId="0" fontId="3" fillId="2" borderId="71" xfId="1" applyFill="1" applyBorder="1" applyAlignment="1">
      <alignment wrapText="1"/>
    </xf>
    <xf numFmtId="0" fontId="3" fillId="2" borderId="69" xfId="1" applyFill="1" applyBorder="1" applyAlignment="1">
      <alignment wrapText="1"/>
    </xf>
    <xf numFmtId="0" fontId="3" fillId="2" borderId="72" xfId="1" applyFill="1" applyBorder="1" applyAlignment="1">
      <alignment wrapText="1"/>
    </xf>
    <xf numFmtId="0" fontId="3" fillId="2" borderId="19" xfId="1" applyFill="1" applyBorder="1" applyAlignment="1">
      <alignment wrapText="1"/>
    </xf>
    <xf numFmtId="0" fontId="3" fillId="2" borderId="0" xfId="1" applyFill="1" applyAlignment="1">
      <alignment wrapText="1"/>
    </xf>
    <xf numFmtId="0" fontId="3" fillId="2" borderId="3" xfId="1" applyFill="1" applyBorder="1" applyAlignment="1">
      <alignment wrapText="1"/>
    </xf>
    <xf numFmtId="0" fontId="3" fillId="2" borderId="4" xfId="1" applyFill="1" applyBorder="1" applyAlignment="1">
      <alignment wrapText="1"/>
    </xf>
    <xf numFmtId="0" fontId="3" fillId="2" borderId="18" xfId="1" applyFill="1" applyBorder="1" applyAlignment="1">
      <alignment wrapText="1"/>
    </xf>
    <xf numFmtId="0" fontId="3" fillId="2" borderId="5" xfId="1" applyFill="1" applyBorder="1" applyAlignment="1">
      <alignment wrapText="1"/>
    </xf>
    <xf numFmtId="0" fontId="6" fillId="2" borderId="6" xfId="1" applyFont="1" applyFill="1" applyBorder="1" applyAlignment="1">
      <alignment horizontal="right"/>
    </xf>
    <xf numFmtId="0" fontId="6" fillId="2" borderId="7" xfId="1" applyFont="1" applyFill="1" applyBorder="1" applyAlignment="1">
      <alignment horizontal="right"/>
    </xf>
    <xf numFmtId="165" fontId="3" fillId="2" borderId="7" xfId="1" applyNumberFormat="1" applyFill="1" applyBorder="1" applyAlignment="1">
      <alignment horizontal="left"/>
    </xf>
    <xf numFmtId="165" fontId="3" fillId="2" borderId="8" xfId="1" applyNumberFormat="1" applyFill="1" applyBorder="1" applyAlignment="1">
      <alignment horizontal="left"/>
    </xf>
    <xf numFmtId="0" fontId="3" fillId="2" borderId="7" xfId="1" applyFill="1" applyBorder="1"/>
    <xf numFmtId="0" fontId="2" fillId="2" borderId="67" xfId="0" applyFont="1" applyFill="1" applyBorder="1" applyAlignment="1" applyProtection="1">
      <alignment shrinkToFit="1"/>
      <protection locked="0"/>
    </xf>
    <xf numFmtId="0" fontId="2" fillId="2" borderId="68" xfId="0" applyFont="1" applyFill="1" applyBorder="1" applyAlignment="1" applyProtection="1">
      <alignment shrinkToFit="1"/>
      <protection locked="0"/>
    </xf>
    <xf numFmtId="0" fontId="2" fillId="2" borderId="85" xfId="0" applyFont="1" applyFill="1" applyBorder="1" applyAlignment="1" applyProtection="1">
      <alignment shrinkToFit="1"/>
      <protection locked="0"/>
    </xf>
    <xf numFmtId="0" fontId="1" fillId="2" borderId="76" xfId="0" applyFont="1" applyFill="1" applyBorder="1" applyAlignment="1">
      <alignment wrapText="1"/>
    </xf>
    <xf numFmtId="0" fontId="1" fillId="2" borderId="68" xfId="0" applyFont="1" applyFill="1" applyBorder="1" applyAlignment="1">
      <alignment wrapText="1"/>
    </xf>
    <xf numFmtId="0" fontId="2" fillId="2" borderId="62" xfId="0" applyFont="1" applyFill="1" applyBorder="1" applyAlignment="1" applyProtection="1">
      <alignment shrinkToFit="1"/>
      <protection locked="0"/>
    </xf>
    <xf numFmtId="0" fontId="2" fillId="2" borderId="44" xfId="0" applyFont="1" applyFill="1" applyBorder="1" applyAlignment="1" applyProtection="1">
      <alignment shrinkToFit="1"/>
      <protection locked="0"/>
    </xf>
    <xf numFmtId="0" fontId="2" fillId="2" borderId="65" xfId="0" applyFont="1" applyFill="1" applyBorder="1" applyAlignment="1" applyProtection="1">
      <alignment shrinkToFit="1"/>
      <protection locked="0"/>
    </xf>
    <xf numFmtId="0" fontId="2" fillId="2" borderId="66" xfId="0" applyFont="1" applyFill="1" applyBorder="1" applyAlignment="1" applyProtection="1">
      <alignment shrinkToFit="1"/>
      <protection locked="0"/>
    </xf>
    <xf numFmtId="0" fontId="1" fillId="2" borderId="42" xfId="0" applyFont="1" applyFill="1" applyBorder="1" applyAlignment="1">
      <alignment wrapText="1"/>
    </xf>
    <xf numFmtId="0" fontId="1" fillId="2" borderId="43" xfId="0" applyFont="1" applyFill="1" applyBorder="1" applyAlignment="1">
      <alignment wrapText="1"/>
    </xf>
    <xf numFmtId="0" fontId="1" fillId="2" borderId="75" xfId="0" applyFont="1" applyFill="1" applyBorder="1" applyAlignment="1">
      <alignment wrapText="1"/>
    </xf>
    <xf numFmtId="0" fontId="1" fillId="2" borderId="65" xfId="0" applyFont="1" applyFill="1" applyBorder="1" applyAlignment="1">
      <alignment wrapText="1"/>
    </xf>
    <xf numFmtId="0" fontId="2" fillId="2" borderId="43" xfId="0" applyFont="1" applyFill="1" applyBorder="1" applyAlignment="1" applyProtection="1">
      <alignment shrinkToFit="1"/>
      <protection locked="0"/>
    </xf>
    <xf numFmtId="0" fontId="2" fillId="2" borderId="63" xfId="0" applyFont="1" applyFill="1" applyBorder="1" applyAlignment="1" applyProtection="1">
      <alignment shrinkToFit="1"/>
      <protection locked="0"/>
    </xf>
    <xf numFmtId="0" fontId="15" fillId="2" borderId="0" xfId="0" applyFont="1" applyFill="1" applyAlignment="1">
      <alignment wrapText="1"/>
    </xf>
    <xf numFmtId="0" fontId="14" fillId="2" borderId="0" xfId="0" applyFont="1" applyFill="1" applyAlignment="1">
      <alignment horizontal="center"/>
    </xf>
    <xf numFmtId="0" fontId="16" fillId="2" borderId="0" xfId="0" applyFont="1" applyFill="1" applyAlignment="1">
      <alignment horizontal="center"/>
    </xf>
    <xf numFmtId="0" fontId="0" fillId="2" borderId="22" xfId="0" applyFill="1" applyBorder="1"/>
    <xf numFmtId="0" fontId="3" fillId="4" borderId="54" xfId="0" applyFont="1" applyFill="1" applyBorder="1" applyAlignment="1" applyProtection="1">
      <alignment shrinkToFit="1"/>
      <protection locked="0"/>
    </xf>
    <xf numFmtId="0" fontId="0" fillId="4" borderId="58" xfId="0" applyFill="1" applyBorder="1" applyAlignment="1" applyProtection="1">
      <alignment shrinkToFit="1"/>
      <protection locked="0"/>
    </xf>
    <xf numFmtId="0" fontId="0" fillId="4" borderId="54" xfId="0" applyFill="1" applyBorder="1" applyAlignment="1" applyProtection="1">
      <alignment shrinkToFit="1"/>
      <protection locked="0"/>
    </xf>
    <xf numFmtId="0" fontId="6" fillId="2" borderId="84" xfId="0" applyFont="1" applyFill="1" applyBorder="1" applyAlignment="1">
      <alignment vertical="top" wrapText="1"/>
    </xf>
    <xf numFmtId="0" fontId="6" fillId="2" borderId="18" xfId="0" applyFont="1" applyFill="1" applyBorder="1" applyAlignment="1">
      <alignment vertical="top" wrapText="1"/>
    </xf>
    <xf numFmtId="0" fontId="6" fillId="2" borderId="5" xfId="0" applyFont="1" applyFill="1" applyBorder="1" applyAlignment="1">
      <alignment vertical="top" wrapText="1"/>
    </xf>
    <xf numFmtId="0" fontId="6" fillId="2" borderId="4" xfId="0" applyFont="1" applyFill="1" applyBorder="1" applyAlignment="1">
      <alignment vertical="top" wrapText="1"/>
    </xf>
    <xf numFmtId="0" fontId="6" fillId="2" borderId="82" xfId="0" applyFont="1" applyFill="1" applyBorder="1" applyAlignment="1">
      <alignment vertical="top" wrapText="1"/>
    </xf>
    <xf numFmtId="0" fontId="6" fillId="2" borderId="42" xfId="1" applyFont="1" applyFill="1" applyBorder="1"/>
    <xf numFmtId="0" fontId="6" fillId="2" borderId="43" xfId="1" applyFont="1" applyFill="1" applyBorder="1"/>
    <xf numFmtId="0" fontId="6" fillId="2" borderId="44" xfId="1" applyFont="1" applyFill="1" applyBorder="1"/>
    <xf numFmtId="0" fontId="3" fillId="2" borderId="50" xfId="0" applyFont="1" applyFill="1" applyBorder="1"/>
    <xf numFmtId="0" fontId="0" fillId="0" borderId="50" xfId="0" applyBorder="1" applyProtection="1">
      <protection locked="0"/>
    </xf>
    <xf numFmtId="0" fontId="0" fillId="0" borderId="56" xfId="0" applyBorder="1" applyProtection="1">
      <protection locked="0"/>
    </xf>
    <xf numFmtId="0" fontId="3" fillId="2" borderId="54" xfId="0" applyFont="1" applyFill="1" applyBorder="1"/>
    <xf numFmtId="0" fontId="3" fillId="2" borderId="36" xfId="0" applyFont="1" applyFill="1" applyBorder="1"/>
    <xf numFmtId="0" fontId="3" fillId="2" borderId="37" xfId="0" applyFont="1" applyFill="1" applyBorder="1"/>
    <xf numFmtId="0" fontId="3" fillId="3" borderId="54" xfId="0" applyFont="1" applyFill="1" applyBorder="1" applyProtection="1">
      <protection locked="0"/>
    </xf>
    <xf numFmtId="0" fontId="3" fillId="3" borderId="58" xfId="0" applyFont="1" applyFill="1" applyBorder="1" applyProtection="1">
      <protection locked="0"/>
    </xf>
    <xf numFmtId="0" fontId="3" fillId="2" borderId="24" xfId="0" applyFont="1" applyFill="1" applyBorder="1"/>
    <xf numFmtId="0" fontId="3" fillId="2" borderId="25" xfId="0" applyFont="1" applyFill="1" applyBorder="1"/>
    <xf numFmtId="0" fontId="3" fillId="2" borderId="26" xfId="0" applyFont="1" applyFill="1" applyBorder="1"/>
    <xf numFmtId="0" fontId="3" fillId="3" borderId="24" xfId="0" applyFont="1" applyFill="1" applyBorder="1" applyProtection="1">
      <protection locked="0"/>
    </xf>
    <xf numFmtId="0" fontId="3" fillId="3" borderId="30" xfId="0" applyFont="1" applyFill="1" applyBorder="1" applyProtection="1">
      <protection locked="0"/>
    </xf>
    <xf numFmtId="0" fontId="13" fillId="2" borderId="42" xfId="0" applyFont="1" applyFill="1" applyBorder="1"/>
    <xf numFmtId="0" fontId="13" fillId="2" borderId="43" xfId="0" applyFont="1" applyFill="1" applyBorder="1"/>
    <xf numFmtId="0" fontId="13" fillId="2" borderId="44" xfId="0" applyFont="1" applyFill="1" applyBorder="1"/>
    <xf numFmtId="0" fontId="3" fillId="0" borderId="40" xfId="0" applyFont="1" applyBorder="1" applyProtection="1">
      <protection locked="0"/>
    </xf>
    <xf numFmtId="0" fontId="0" fillId="2" borderId="36" xfId="0" applyFill="1" applyBorder="1"/>
    <xf numFmtId="0" fontId="15" fillId="2" borderId="24" xfId="0" applyFont="1" applyFill="1" applyBorder="1"/>
    <xf numFmtId="0" fontId="15" fillId="2" borderId="25" xfId="0" applyFont="1" applyFill="1" applyBorder="1"/>
    <xf numFmtId="0" fontId="15" fillId="2" borderId="26" xfId="0" applyFont="1" applyFill="1" applyBorder="1"/>
    <xf numFmtId="0" fontId="22" fillId="2" borderId="4" xfId="0" applyFont="1" applyFill="1" applyBorder="1" applyAlignment="1">
      <alignment vertical="top" wrapText="1"/>
    </xf>
    <xf numFmtId="0" fontId="22" fillId="2" borderId="18" xfId="0" applyFont="1" applyFill="1" applyBorder="1" applyAlignment="1">
      <alignment vertical="top" wrapText="1"/>
    </xf>
    <xf numFmtId="0" fontId="22" fillId="2" borderId="82" xfId="0" applyFont="1" applyFill="1" applyBorder="1" applyAlignment="1">
      <alignment vertical="top" wrapText="1"/>
    </xf>
    <xf numFmtId="0" fontId="22" fillId="2" borderId="84" xfId="0" applyFont="1" applyFill="1" applyBorder="1" applyAlignment="1">
      <alignment vertical="top" wrapText="1"/>
    </xf>
    <xf numFmtId="0" fontId="22" fillId="2" borderId="5" xfId="0" applyFont="1" applyFill="1" applyBorder="1" applyAlignment="1">
      <alignment vertical="top" wrapText="1"/>
    </xf>
    <xf numFmtId="0" fontId="15" fillId="2" borderId="46" xfId="0" applyFont="1" applyFill="1" applyBorder="1"/>
    <xf numFmtId="0" fontId="15" fillId="2" borderId="47" xfId="0" applyFont="1" applyFill="1" applyBorder="1"/>
    <xf numFmtId="0" fontId="15" fillId="2" borderId="48" xfId="0" applyFont="1" applyFill="1" applyBorder="1"/>
    <xf numFmtId="0" fontId="3" fillId="2" borderId="60" xfId="0" applyFont="1" applyFill="1" applyBorder="1" applyAlignment="1" applyProtection="1">
      <alignment shrinkToFit="1"/>
      <protection locked="0"/>
    </xf>
    <xf numFmtId="0" fontId="0" fillId="2" borderId="81" xfId="0" applyFill="1" applyBorder="1" applyAlignment="1" applyProtection="1">
      <alignment shrinkToFit="1"/>
      <protection locked="0"/>
    </xf>
    <xf numFmtId="0" fontId="3" fillId="0" borderId="22" xfId="0" applyFont="1" applyBorder="1" applyProtection="1">
      <protection locked="0"/>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79" xfId="1" applyFont="1" applyFill="1" applyBorder="1"/>
    <xf numFmtId="0" fontId="6" fillId="2" borderId="80" xfId="1" applyFont="1" applyFill="1" applyBorder="1"/>
    <xf numFmtId="0" fontId="6" fillId="2" borderId="60" xfId="1" applyFont="1" applyFill="1" applyBorder="1"/>
    <xf numFmtId="0" fontId="6" fillId="2" borderId="55" xfId="1" applyFont="1" applyFill="1" applyBorder="1"/>
    <xf numFmtId="0" fontId="6" fillId="2" borderId="81" xfId="1" applyFont="1" applyFill="1" applyBorder="1"/>
    <xf numFmtId="0" fontId="6" fillId="2" borderId="24" xfId="1" applyFont="1" applyFill="1" applyBorder="1"/>
    <xf numFmtId="0" fontId="6" fillId="2" borderId="25" xfId="1" applyFont="1" applyFill="1" applyBorder="1"/>
    <xf numFmtId="0" fontId="6" fillId="2" borderId="30" xfId="1" applyFont="1" applyFill="1" applyBorder="1"/>
    <xf numFmtId="0" fontId="6" fillId="2" borderId="28" xfId="1" applyFont="1" applyFill="1" applyBorder="1"/>
    <xf numFmtId="0" fontId="6" fillId="2" borderId="49" xfId="1" applyFont="1" applyFill="1" applyBorder="1"/>
    <xf numFmtId="0" fontId="6" fillId="2" borderId="51" xfId="1" applyFont="1" applyFill="1" applyBorder="1"/>
    <xf numFmtId="0" fontId="1" fillId="2" borderId="62" xfId="0" applyFont="1" applyFill="1" applyBorder="1" applyAlignment="1">
      <alignment horizontal="right" wrapText="1"/>
    </xf>
    <xf numFmtId="0" fontId="1" fillId="2" borderId="63" xfId="0" applyFont="1" applyFill="1" applyBorder="1" applyAlignment="1">
      <alignment horizontal="right" wrapText="1"/>
    </xf>
    <xf numFmtId="0" fontId="1" fillId="2" borderId="64" xfId="0" applyFont="1" applyFill="1" applyBorder="1" applyAlignment="1">
      <alignment horizontal="right" wrapText="1"/>
    </xf>
    <xf numFmtId="0" fontId="1" fillId="2" borderId="66" xfId="0" applyFont="1" applyFill="1" applyBorder="1" applyAlignment="1">
      <alignment horizontal="right" wrapText="1"/>
    </xf>
    <xf numFmtId="0" fontId="3" fillId="2" borderId="57" xfId="0" applyFont="1" applyFill="1" applyBorder="1"/>
    <xf numFmtId="0" fontId="3" fillId="2" borderId="45" xfId="0" applyFont="1" applyFill="1" applyBorder="1"/>
    <xf numFmtId="0" fontId="3" fillId="2" borderId="40" xfId="0" applyFont="1" applyFill="1" applyBorder="1"/>
    <xf numFmtId="0" fontId="3" fillId="2" borderId="32" xfId="0" applyFont="1" applyFill="1" applyBorder="1"/>
    <xf numFmtId="0" fontId="3" fillId="0" borderId="27" xfId="0" applyFont="1" applyBorder="1" applyProtection="1">
      <protection locked="0"/>
    </xf>
    <xf numFmtId="0" fontId="3" fillId="2" borderId="22" xfId="0" applyFont="1" applyFill="1" applyBorder="1" applyProtection="1">
      <protection locked="0"/>
    </xf>
    <xf numFmtId="0" fontId="0" fillId="2" borderId="23" xfId="0" applyFill="1" applyBorder="1" applyProtection="1">
      <protection locked="0"/>
    </xf>
    <xf numFmtId="0" fontId="15" fillId="2" borderId="53" xfId="0" applyFont="1" applyFill="1" applyBorder="1"/>
    <xf numFmtId="0" fontId="3" fillId="2" borderId="28" xfId="0" applyFont="1" applyFill="1" applyBorder="1"/>
    <xf numFmtId="0" fontId="3" fillId="2" borderId="49" xfId="0" applyFont="1" applyFill="1" applyBorder="1"/>
    <xf numFmtId="0" fontId="3" fillId="2" borderId="29" xfId="0" applyFont="1" applyFill="1" applyBorder="1"/>
    <xf numFmtId="0" fontId="0" fillId="4" borderId="37" xfId="0" applyFill="1" applyBorder="1" applyAlignment="1" applyProtection="1">
      <alignment shrinkToFit="1"/>
      <protection locked="0"/>
    </xf>
    <xf numFmtId="0" fontId="0" fillId="4" borderId="22" xfId="0" applyFill="1" applyBorder="1" applyProtection="1">
      <protection locked="0"/>
    </xf>
    <xf numFmtId="0" fontId="0" fillId="4" borderId="23" xfId="0" applyFill="1" applyBorder="1" applyProtection="1">
      <protection locked="0"/>
    </xf>
    <xf numFmtId="0" fontId="3" fillId="2" borderId="53" xfId="0" applyFont="1" applyFill="1" applyBorder="1" applyProtection="1">
      <protection locked="0"/>
    </xf>
    <xf numFmtId="0" fontId="0" fillId="2" borderId="89" xfId="0" applyFill="1" applyBorder="1" applyProtection="1">
      <protection locked="0"/>
    </xf>
    <xf numFmtId="0" fontId="15" fillId="2" borderId="60" xfId="0" applyFont="1" applyFill="1" applyBorder="1"/>
    <xf numFmtId="0" fontId="15" fillId="2" borderId="55" xfId="0" applyFont="1" applyFill="1" applyBorder="1"/>
    <xf numFmtId="0" fontId="15" fillId="2" borderId="61" xfId="0" applyFont="1" applyFill="1" applyBorder="1"/>
    <xf numFmtId="0" fontId="3" fillId="2" borderId="2" xfId="0" applyFont="1" applyFill="1" applyBorder="1"/>
    <xf numFmtId="0" fontId="3" fillId="2" borderId="20" xfId="0" applyFont="1" applyFill="1" applyBorder="1"/>
    <xf numFmtId="49" fontId="3" fillId="4" borderId="24" xfId="0" applyNumberFormat="1" applyFont="1" applyFill="1" applyBorder="1" applyAlignment="1" applyProtection="1">
      <alignment shrinkToFit="1"/>
      <protection locked="0"/>
    </xf>
    <xf numFmtId="49" fontId="0" fillId="4" borderId="30" xfId="0" applyNumberFormat="1" applyFill="1" applyBorder="1" applyAlignment="1" applyProtection="1">
      <alignment shrinkToFit="1"/>
      <protection locked="0"/>
    </xf>
    <xf numFmtId="0" fontId="3" fillId="2" borderId="31" xfId="0" applyFont="1" applyFill="1" applyBorder="1"/>
    <xf numFmtId="0" fontId="3" fillId="2" borderId="27" xfId="0" applyFont="1" applyFill="1" applyBorder="1"/>
    <xf numFmtId="0" fontId="0" fillId="4" borderId="40" xfId="0" applyFill="1" applyBorder="1" applyProtection="1">
      <protection locked="0"/>
    </xf>
    <xf numFmtId="0" fontId="0" fillId="4" borderId="50" xfId="0" applyFill="1" applyBorder="1" applyProtection="1">
      <protection locked="0"/>
    </xf>
    <xf numFmtId="0" fontId="15" fillId="2" borderId="28" xfId="0" applyFont="1" applyFill="1" applyBorder="1"/>
    <xf numFmtId="0" fontId="15" fillId="2" borderId="49" xfId="0" applyFont="1" applyFill="1" applyBorder="1"/>
    <xf numFmtId="0" fontId="15" fillId="2" borderId="29" xfId="0" applyFont="1" applyFill="1" applyBorder="1"/>
    <xf numFmtId="0" fontId="15" fillId="2" borderId="30" xfId="0" applyFont="1" applyFill="1" applyBorder="1"/>
    <xf numFmtId="0" fontId="3" fillId="2" borderId="27" xfId="0" applyFont="1" applyFill="1" applyBorder="1" applyProtection="1">
      <protection locked="0"/>
    </xf>
    <xf numFmtId="0" fontId="0" fillId="2" borderId="38" xfId="0" applyFill="1" applyBorder="1" applyProtection="1">
      <protection locked="0"/>
    </xf>
    <xf numFmtId="0" fontId="3" fillId="4" borderId="24" xfId="0" applyFont="1" applyFill="1" applyBorder="1" applyProtection="1">
      <protection locked="0"/>
    </xf>
    <xf numFmtId="0" fontId="0" fillId="4" borderId="25" xfId="0" applyFill="1" applyBorder="1" applyProtection="1">
      <protection locked="0"/>
    </xf>
    <xf numFmtId="0" fontId="0" fillId="4" borderId="26" xfId="0" applyFill="1" applyBorder="1" applyProtection="1">
      <protection locked="0"/>
    </xf>
    <xf numFmtId="0" fontId="3" fillId="0" borderId="28" xfId="0" applyFont="1" applyBorder="1" applyAlignment="1" applyProtection="1">
      <alignment vertical="top" wrapText="1" shrinkToFit="1"/>
      <protection locked="0"/>
    </xf>
    <xf numFmtId="0" fontId="0" fillId="0" borderId="49" xfId="0" applyBorder="1" applyAlignment="1" applyProtection="1">
      <alignment vertical="top" wrapText="1" shrinkToFit="1"/>
      <protection locked="0"/>
    </xf>
    <xf numFmtId="0" fontId="0" fillId="0" borderId="51" xfId="0" applyBorder="1" applyAlignment="1" applyProtection="1">
      <alignment vertical="top" wrapText="1" shrinkToFit="1"/>
      <protection locked="0"/>
    </xf>
    <xf numFmtId="0" fontId="3" fillId="0" borderId="24" xfId="0" applyFont="1" applyBorder="1"/>
    <xf numFmtId="0" fontId="3" fillId="0" borderId="25" xfId="0" applyFont="1" applyBorder="1"/>
    <xf numFmtId="0" fontId="3" fillId="0" borderId="26" xfId="0" applyFont="1" applyBorder="1"/>
    <xf numFmtId="0" fontId="3" fillId="4" borderId="24" xfId="0" applyFont="1" applyFill="1" applyBorder="1" applyAlignment="1" applyProtection="1">
      <alignment horizontal="left" shrinkToFit="1"/>
      <protection locked="0"/>
    </xf>
    <xf numFmtId="0" fontId="3" fillId="4" borderId="28" xfId="0" applyFont="1" applyFill="1" applyBorder="1" applyAlignment="1" applyProtection="1">
      <alignment shrinkToFit="1"/>
      <protection locked="0"/>
    </xf>
    <xf numFmtId="0" fontId="0" fillId="4" borderId="29" xfId="0" applyFill="1" applyBorder="1" applyAlignment="1" applyProtection="1">
      <alignment shrinkToFit="1"/>
      <protection locked="0"/>
    </xf>
    <xf numFmtId="0" fontId="3" fillId="2" borderId="33" xfId="0" applyFont="1" applyFill="1" applyBorder="1"/>
    <xf numFmtId="49" fontId="3" fillId="4" borderId="24" xfId="0" applyNumberFormat="1" applyFont="1" applyFill="1" applyBorder="1" applyAlignment="1" applyProtection="1">
      <alignment horizontal="left" shrinkToFit="1"/>
      <protection locked="0"/>
    </xf>
    <xf numFmtId="49" fontId="0" fillId="4" borderId="30" xfId="0" applyNumberFormat="1" applyFill="1" applyBorder="1" applyAlignment="1" applyProtection="1">
      <alignment horizontal="left" shrinkToFit="1"/>
      <protection locked="0"/>
    </xf>
    <xf numFmtId="0" fontId="3" fillId="4" borderId="24" xfId="0" applyFont="1" applyFill="1" applyBorder="1" applyAlignment="1" applyProtection="1">
      <alignment shrinkToFit="1"/>
      <protection locked="0"/>
    </xf>
    <xf numFmtId="0" fontId="0" fillId="4" borderId="30" xfId="0" applyFill="1" applyBorder="1" applyAlignment="1" applyProtection="1">
      <alignment shrinkToFit="1"/>
      <protection locked="0"/>
    </xf>
    <xf numFmtId="0" fontId="15" fillId="2" borderId="46" xfId="0" applyFont="1" applyFill="1" applyBorder="1" applyProtection="1">
      <protection locked="0"/>
    </xf>
    <xf numFmtId="0" fontId="15" fillId="2" borderId="47" xfId="0" applyFont="1" applyFill="1" applyBorder="1" applyProtection="1">
      <protection locked="0"/>
    </xf>
    <xf numFmtId="0" fontId="15" fillId="2" borderId="86" xfId="0" applyFont="1" applyFill="1" applyBorder="1" applyProtection="1">
      <protection locked="0"/>
    </xf>
    <xf numFmtId="0" fontId="15" fillId="2" borderId="32" xfId="0" applyFont="1" applyFill="1" applyBorder="1"/>
    <xf numFmtId="0" fontId="0" fillId="0" borderId="25" xfId="0" applyBorder="1" applyProtection="1">
      <protection locked="0"/>
    </xf>
    <xf numFmtId="0" fontId="3" fillId="4" borderId="25" xfId="0" applyFont="1" applyFill="1" applyBorder="1" applyAlignment="1" applyProtection="1">
      <alignment shrinkToFit="1"/>
      <protection locked="0"/>
    </xf>
    <xf numFmtId="0" fontId="3" fillId="4" borderId="30" xfId="0" applyFont="1" applyFill="1" applyBorder="1" applyAlignment="1" applyProtection="1">
      <alignment shrinkToFit="1"/>
      <protection locked="0"/>
    </xf>
    <xf numFmtId="0" fontId="3" fillId="3" borderId="33" xfId="0" applyFont="1" applyFill="1" applyBorder="1" applyAlignment="1" applyProtection="1">
      <alignment shrinkToFit="1"/>
      <protection locked="0"/>
    </xf>
    <xf numFmtId="0" fontId="3" fillId="3" borderId="49" xfId="0" applyFont="1" applyFill="1" applyBorder="1" applyAlignment="1" applyProtection="1">
      <alignment shrinkToFit="1"/>
      <protection locked="0"/>
    </xf>
    <xf numFmtId="0" fontId="3" fillId="3" borderId="51"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0" fillId="4" borderId="23" xfId="0" applyFill="1" applyBorder="1" applyAlignment="1" applyProtection="1">
      <alignment shrinkToFit="1"/>
      <protection locked="0"/>
    </xf>
    <xf numFmtId="0" fontId="3" fillId="2" borderId="21" xfId="0" applyFont="1" applyFill="1" applyBorder="1" applyAlignment="1">
      <alignment wrapText="1"/>
    </xf>
    <xf numFmtId="0" fontId="3" fillId="2" borderId="22" xfId="0" applyFont="1" applyFill="1" applyBorder="1" applyAlignment="1">
      <alignment wrapText="1"/>
    </xf>
    <xf numFmtId="0" fontId="0" fillId="0" borderId="33" xfId="0" applyBorder="1"/>
    <xf numFmtId="0" fontId="0" fillId="0" borderId="49" xfId="0" applyBorder="1"/>
    <xf numFmtId="0" fontId="6" fillId="2" borderId="87" xfId="0" applyFont="1" applyFill="1" applyBorder="1"/>
    <xf numFmtId="0" fontId="6" fillId="2" borderId="88" xfId="0" applyFont="1" applyFill="1" applyBorder="1"/>
    <xf numFmtId="0" fontId="3" fillId="4" borderId="22" xfId="0" applyFont="1" applyFill="1" applyBorder="1" applyAlignment="1" applyProtection="1">
      <alignment shrinkToFit="1"/>
      <protection locked="0"/>
    </xf>
    <xf numFmtId="0" fontId="6" fillId="2" borderId="6" xfId="0" applyFont="1" applyFill="1" applyBorder="1"/>
    <xf numFmtId="0" fontId="6" fillId="2" borderId="7" xfId="0" applyFont="1" applyFill="1" applyBorder="1"/>
    <xf numFmtId="0" fontId="6" fillId="2" borderId="8" xfId="0" applyFont="1" applyFill="1" applyBorder="1"/>
    <xf numFmtId="0" fontId="3" fillId="2" borderId="40" xfId="0" applyFont="1" applyFill="1" applyBorder="1" applyProtection="1">
      <protection locked="0"/>
    </xf>
    <xf numFmtId="0" fontId="0" fillId="2" borderId="41" xfId="0" applyFill="1" applyBorder="1" applyProtection="1">
      <protection locked="0"/>
    </xf>
    <xf numFmtId="0" fontId="3" fillId="4" borderId="22" xfId="0" applyFont="1" applyFill="1" applyBorder="1" applyProtection="1">
      <protection locked="0"/>
    </xf>
    <xf numFmtId="0" fontId="21" fillId="2" borderId="0" xfId="0" applyFont="1" applyFill="1" applyAlignment="1">
      <alignment wrapText="1"/>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20"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8"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lignment horizontal="left" wrapText="1"/>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20"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16" fillId="5" borderId="0" xfId="0" applyFont="1" applyFill="1" applyAlignment="1">
      <alignment horizontal="center"/>
    </xf>
    <xf numFmtId="0" fontId="15" fillId="0" borderId="0" xfId="0" applyFont="1"/>
    <xf numFmtId="0" fontId="24" fillId="2" borderId="25" xfId="0" applyFont="1" applyFill="1" applyBorder="1" applyAlignment="1">
      <alignment shrinkToFit="1"/>
    </xf>
    <xf numFmtId="0" fontId="24" fillId="2" borderId="30" xfId="0" applyFont="1" applyFill="1" applyBorder="1" applyAlignment="1">
      <alignment shrinkToFit="1"/>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3" borderId="28" xfId="0" applyFont="1" applyFill="1" applyBorder="1" applyAlignment="1">
      <alignment horizontal="center"/>
    </xf>
    <xf numFmtId="0" fontId="3" fillId="3" borderId="49" xfId="0" applyFont="1" applyFill="1" applyBorder="1" applyAlignment="1">
      <alignment horizontal="center"/>
    </xf>
    <xf numFmtId="0" fontId="3" fillId="3" borderId="29" xfId="0" applyFont="1" applyFill="1" applyBorder="1" applyAlignment="1">
      <alignment horizontal="center"/>
    </xf>
    <xf numFmtId="0" fontId="3" fillId="2" borderId="35" xfId="0" applyFont="1" applyFill="1" applyBorder="1"/>
    <xf numFmtId="0" fontId="3" fillId="4" borderId="25" xfId="0" applyFont="1" applyFill="1" applyBorder="1" applyProtection="1">
      <protection locked="0"/>
    </xf>
    <xf numFmtId="0" fontId="3" fillId="4" borderId="26" xfId="0" applyFont="1" applyFill="1" applyBorder="1" applyProtection="1">
      <protection locked="0"/>
    </xf>
    <xf numFmtId="0" fontId="3" fillId="0" borderId="12" xfId="1" applyBorder="1" applyAlignment="1" applyProtection="1">
      <alignment horizontal="center" vertical="center" wrapText="1"/>
      <protection locked="0"/>
    </xf>
    <xf numFmtId="0" fontId="3" fillId="0" borderId="11" xfId="1" applyBorder="1" applyAlignment="1" applyProtection="1">
      <alignment horizontal="center" vertical="center" wrapText="1"/>
      <protection locked="0"/>
    </xf>
    <xf numFmtId="0" fontId="3" fillId="0" borderId="10" xfId="1" applyBorder="1" applyAlignment="1" applyProtection="1">
      <alignment horizontal="center" vertical="center" wrapText="1"/>
      <protection locked="0"/>
    </xf>
    <xf numFmtId="0" fontId="6" fillId="0" borderId="12"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0" xfId="1" applyFont="1" applyBorder="1" applyAlignment="1">
      <alignment horizontal="center" vertical="center" wrapText="1"/>
    </xf>
    <xf numFmtId="164" fontId="3" fillId="0" borderId="12" xfId="1" applyNumberFormat="1" applyBorder="1" applyAlignment="1" applyProtection="1">
      <alignment horizontal="center" vertical="center"/>
      <protection locked="0"/>
    </xf>
    <xf numFmtId="164" fontId="3" fillId="0" borderId="11" xfId="1" applyNumberFormat="1" applyBorder="1" applyAlignment="1" applyProtection="1">
      <alignment horizontal="center" vertical="center"/>
      <protection locked="0"/>
    </xf>
    <xf numFmtId="164" fontId="3" fillId="0" borderId="10" xfId="1" applyNumberFormat="1" applyBorder="1" applyAlignment="1" applyProtection="1">
      <alignment horizontal="center" vertical="center"/>
      <protection locked="0"/>
    </xf>
    <xf numFmtId="0" fontId="3" fillId="0" borderId="12" xfId="1" applyBorder="1" applyAlignment="1">
      <alignment horizontal="left" vertical="center" wrapText="1"/>
    </xf>
    <xf numFmtId="0" fontId="3" fillId="0" borderId="10" xfId="1" applyBorder="1" applyAlignment="1">
      <alignment horizontal="left" vertical="center" wrapText="1"/>
    </xf>
    <xf numFmtId="0" fontId="3" fillId="0" borderId="16" xfId="1" applyBorder="1" applyAlignment="1" applyProtection="1">
      <alignment horizontal="center" vertical="center" wrapText="1"/>
      <protection locked="0"/>
    </xf>
    <xf numFmtId="0" fontId="3" fillId="0" borderId="12" xfId="1" applyBorder="1" applyAlignment="1">
      <alignment horizontal="center" vertical="center" wrapText="1"/>
    </xf>
    <xf numFmtId="0" fontId="3" fillId="0" borderId="10" xfId="1" applyBorder="1" applyAlignment="1">
      <alignment horizontal="center" vertical="center" wrapText="1"/>
    </xf>
    <xf numFmtId="0" fontId="6" fillId="0" borderId="1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6" xfId="1" applyFont="1" applyBorder="1" applyAlignment="1">
      <alignment horizontal="center" vertical="center" wrapText="1"/>
    </xf>
    <xf numFmtId="0" fontId="3" fillId="0" borderId="16" xfId="1" applyBorder="1" applyAlignment="1">
      <alignment horizontal="left" vertical="center" wrapText="1"/>
    </xf>
    <xf numFmtId="0" fontId="3" fillId="0" borderId="11" xfId="1" applyBorder="1" applyAlignment="1">
      <alignment horizontal="left" vertical="center" wrapText="1"/>
    </xf>
    <xf numFmtId="0" fontId="3" fillId="0" borderId="11" xfId="1" applyBorder="1" applyAlignment="1">
      <alignment horizontal="center" vertical="center" wrapText="1"/>
    </xf>
    <xf numFmtId="0" fontId="15" fillId="0" borderId="0" xfId="0" applyFont="1" applyAlignment="1">
      <alignment horizontal="center" vertical="center" wrapText="1"/>
    </xf>
    <xf numFmtId="0" fontId="15" fillId="0" borderId="0" xfId="0" applyFont="1" applyBorder="1" applyAlignment="1">
      <alignment vertical="top" wrapText="1"/>
    </xf>
    <xf numFmtId="0" fontId="19" fillId="2" borderId="0" xfId="4" applyFill="1" applyAlignment="1" applyProtection="1"/>
    <xf numFmtId="0" fontId="19" fillId="2" borderId="0" xfId="4" applyFill="1" applyAlignment="1" applyProtection="1">
      <alignment shrinkToFit="1"/>
    </xf>
    <xf numFmtId="0" fontId="3" fillId="0" borderId="0" xfId="1" applyAlignment="1">
      <alignment wrapText="1"/>
    </xf>
    <xf numFmtId="0" fontId="6" fillId="0" borderId="109" xfId="1" applyFont="1" applyBorder="1" applyAlignment="1">
      <alignment horizontal="center" vertical="center" wrapText="1"/>
    </xf>
    <xf numFmtId="0" fontId="6" fillId="0" borderId="109" xfId="1" applyFont="1" applyBorder="1" applyAlignment="1">
      <alignment vertical="center" wrapText="1"/>
    </xf>
    <xf numFmtId="0" fontId="6" fillId="0" borderId="110" xfId="1" applyFont="1" applyBorder="1" applyAlignment="1">
      <alignment horizontal="center" vertical="center" wrapText="1"/>
    </xf>
    <xf numFmtId="0" fontId="6" fillId="0" borderId="111" xfId="1" applyFont="1" applyBorder="1" applyAlignment="1">
      <alignment horizontal="left" vertical="center" wrapText="1"/>
    </xf>
    <xf numFmtId="0" fontId="3" fillId="0" borderId="112" xfId="1" applyBorder="1" applyAlignment="1">
      <alignment horizontal="center" vertical="center" wrapText="1"/>
    </xf>
    <xf numFmtId="0" fontId="6" fillId="0" borderId="95" xfId="1" applyFont="1" applyBorder="1" applyAlignment="1">
      <alignment horizontal="left" vertical="center" wrapText="1"/>
    </xf>
    <xf numFmtId="0" fontId="3" fillId="0" borderId="95" xfId="1" applyBorder="1" applyAlignment="1">
      <alignment horizontal="center" vertical="center" wrapText="1"/>
    </xf>
    <xf numFmtId="0" fontId="6" fillId="0" borderId="98" xfId="1" applyFont="1" applyBorder="1" applyAlignment="1">
      <alignment vertical="center" wrapText="1"/>
    </xf>
    <xf numFmtId="0" fontId="3" fillId="0" borderId="98" xfId="1" applyBorder="1" applyAlignment="1">
      <alignment horizontal="center" vertical="center"/>
    </xf>
    <xf numFmtId="0" fontId="6" fillId="0" borderId="98" xfId="1" applyFont="1" applyBorder="1" applyAlignment="1">
      <alignment horizontal="left" vertical="center" wrapText="1"/>
    </xf>
    <xf numFmtId="0" fontId="3" fillId="0" borderId="107" xfId="1" applyBorder="1" applyAlignment="1">
      <alignment horizontal="center" vertical="center"/>
    </xf>
    <xf numFmtId="0" fontId="3" fillId="0" borderId="95" xfId="1" applyBorder="1" applyAlignment="1">
      <alignment horizontal="center" vertical="center"/>
    </xf>
    <xf numFmtId="0" fontId="3" fillId="0" borderId="112" xfId="1" applyBorder="1" applyAlignment="1">
      <alignment horizontal="center" vertical="center"/>
    </xf>
    <xf numFmtId="0" fontId="3" fillId="0" borderId="69" xfId="1" applyBorder="1" applyAlignment="1">
      <alignment wrapText="1"/>
    </xf>
    <xf numFmtId="0" fontId="6" fillId="0" borderId="69" xfId="1" applyFont="1" applyBorder="1"/>
    <xf numFmtId="0" fontId="6" fillId="0" borderId="69" xfId="1" applyFont="1" applyBorder="1" applyAlignment="1">
      <alignment wrapText="1"/>
    </xf>
    <xf numFmtId="0" fontId="3" fillId="0" borderId="69" xfId="1" applyBorder="1" applyAlignment="1">
      <alignment horizontal="center"/>
    </xf>
    <xf numFmtId="0" fontId="3" fillId="0" borderId="69" xfId="1" applyBorder="1"/>
    <xf numFmtId="0" fontId="6" fillId="0" borderId="113" xfId="1" applyFont="1" applyBorder="1"/>
    <xf numFmtId="0" fontId="3" fillId="0" borderId="113" xfId="1" applyBorder="1"/>
    <xf numFmtId="0" fontId="3" fillId="0" borderId="98" xfId="1" applyBorder="1" applyAlignment="1">
      <alignment horizontal="center" vertical="center"/>
    </xf>
  </cellXfs>
  <cellStyles count="5">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s>
  <dxfs count="65">
    <dxf>
      <font>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theme="1"/>
      </font>
    </dxf>
    <dxf>
      <font>
        <color rgb="FFFF0000"/>
      </font>
    </dxf>
    <dxf>
      <font>
        <color rgb="FF9C0006"/>
      </font>
      <fill>
        <patternFill>
          <bgColor rgb="FFFFC7CE"/>
        </patternFill>
      </fill>
    </dxf>
    <dxf>
      <font>
        <color rgb="FF9C0006"/>
      </font>
      <fill>
        <patternFill>
          <bgColor rgb="FFFFC7CE"/>
        </patternFill>
      </fill>
    </dxf>
    <dxf>
      <font>
        <color theme="0"/>
      </font>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patternType="none">
          <bgColor auto="1"/>
        </patternFill>
      </fill>
    </dxf>
    <dxf>
      <fill>
        <patternFill>
          <bgColor rgb="FFE6E6E6"/>
        </patternFill>
      </fill>
    </dxf>
    <dxf>
      <fill>
        <patternFill>
          <bgColor rgb="FFE6E6E6"/>
        </patternFill>
      </fill>
    </dxf>
    <dxf>
      <font>
        <b/>
        <i val="0"/>
        <color rgb="FFFF0000"/>
      </font>
    </dxf>
    <dxf>
      <fill>
        <patternFill patternType="none">
          <bgColor auto="1"/>
        </patternFill>
      </fill>
    </dxf>
    <dxf>
      <fill>
        <patternFill>
          <bgColor rgb="FFE6E6E6"/>
        </patternFill>
      </fill>
    </dxf>
    <dxf>
      <fill>
        <patternFill>
          <bgColor rgb="FFE6E6E6"/>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ont>
        <color theme="1"/>
      </font>
      <fill>
        <patternFill>
          <bgColor rgb="FFE6E6E6"/>
        </patternFill>
      </fill>
      <border>
        <left style="hair">
          <color auto="1"/>
        </left>
        <right style="hair">
          <color auto="1"/>
        </right>
        <top style="hair">
          <color auto="1"/>
        </top>
        <bottom style="hair">
          <color auto="1"/>
        </bottom>
        <vertical/>
        <horizontal/>
      </border>
    </dxf>
    <dxf>
      <font>
        <color theme="0"/>
      </font>
    </dxf>
    <dxf>
      <font>
        <color theme="0"/>
      </font>
    </dxf>
    <dxf>
      <font>
        <b/>
        <i val="0"/>
        <color rgb="FFFF0000"/>
      </font>
    </dxf>
    <dxf>
      <font>
        <color theme="0"/>
      </font>
    </dxf>
    <dxf>
      <font>
        <color theme="0"/>
      </font>
    </dxf>
    <dxf>
      <fill>
        <patternFill>
          <bgColor rgb="FFFFFAC7"/>
        </patternFill>
      </fill>
    </dxf>
    <dxf>
      <fill>
        <patternFill patternType="none">
          <bgColor auto="1"/>
        </patternFill>
      </fill>
    </dxf>
    <dxf>
      <fill>
        <patternFill patternType="none">
          <bgColor auto="1"/>
        </patternFill>
      </fill>
    </dxf>
    <dxf>
      <fill>
        <patternFill patternType="none">
          <bgColor auto="1"/>
        </patternFill>
      </fill>
    </dxf>
    <dxf>
      <font>
        <color theme="1"/>
      </font>
      <fill>
        <patternFill>
          <bgColor rgb="FFE6E6E6"/>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theme="1"/>
      </font>
    </dxf>
    <dxf>
      <fill>
        <patternFill>
          <bgColor theme="0"/>
        </patternFill>
      </fill>
      <border>
        <left/>
        <right/>
        <top/>
        <bottom/>
        <vertical/>
        <horizontal/>
      </border>
    </dxf>
    <dxf>
      <font>
        <color theme="0"/>
      </font>
    </dxf>
    <dxf>
      <font>
        <color theme="1"/>
      </font>
    </dxf>
    <dxf>
      <font>
        <color theme="1"/>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FFFAC7"/>
      <color rgb="FFE6E6DC"/>
      <color rgb="FF828282"/>
      <color rgb="FFE6E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466726</xdr:colOff>
      <xdr:row>65</xdr:row>
      <xdr:rowOff>69638</xdr:rowOff>
    </xdr:from>
    <xdr:to>
      <xdr:col>7</xdr:col>
      <xdr:colOff>53407</xdr:colOff>
      <xdr:row>77</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6" y="17929013"/>
          <a:ext cx="2905191" cy="1987762"/>
        </a:xfrm>
        <a:prstGeom prst="rect">
          <a:avLst/>
        </a:prstGeom>
      </xdr:spPr>
    </xdr:pic>
    <xdr:clientData/>
  </xdr:twoCellAnchor>
  <xdr:twoCellAnchor editAs="oneCell">
    <xdr:from>
      <xdr:col>0</xdr:col>
      <xdr:colOff>430530</xdr:colOff>
      <xdr:row>86</xdr:row>
      <xdr:rowOff>102871</xdr:rowOff>
    </xdr:from>
    <xdr:to>
      <xdr:col>11</xdr:col>
      <xdr:colOff>397721</xdr:colOff>
      <xdr:row>105</xdr:row>
      <xdr:rowOff>17145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30530" y="21172171"/>
          <a:ext cx="6047951" cy="317563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eere.sharepoint.com/sites/globalpaint/SitePages/Supplier-Paint-Qualification.aspx" TargetMode="External"/><Relationship Id="rId7" Type="http://schemas.openxmlformats.org/officeDocument/2006/relationships/drawing" Target="../drawings/drawing1.xml"/><Relationship Id="rId2" Type="http://schemas.openxmlformats.org/officeDocument/2006/relationships/hyperlink" Target="mailto:MTICPaintLab@JohnDeere.com?subject=JDM%20F17X2%20Paint%20Process%20Qualification%20Submission" TargetMode="External"/><Relationship Id="rId1" Type="http://schemas.openxmlformats.org/officeDocument/2006/relationships/hyperlink" Target="mailto:MTICPaintLab@JohnDeere.com" TargetMode="External"/><Relationship Id="rId6" Type="http://schemas.openxmlformats.org/officeDocument/2006/relationships/printerSettings" Target="../printerSettings/printerSettings1.bin"/><Relationship Id="rId5" Type="http://schemas.openxmlformats.org/officeDocument/2006/relationships/hyperlink" Target="https://jdsn.deere.com/" TargetMode="External"/><Relationship Id="rId4" Type="http://schemas.openxmlformats.org/officeDocument/2006/relationships/hyperlink" Target="https://deere.sharepoint.com/sites/globalpaint/SitePages/Supplier-Paint-Qualification.aspx"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6"/>
  <sheetViews>
    <sheetView showGridLines="0" tabSelected="1" showRuler="0" showWhiteSpace="0" view="pageLayout" zoomScaleNormal="100" workbookViewId="0">
      <selection activeCell="A3" sqref="A3:M3"/>
    </sheetView>
  </sheetViews>
  <sheetFormatPr defaultColWidth="9.21875" defaultRowHeight="13.2" x14ac:dyDescent="0.25"/>
  <cols>
    <col min="1" max="13" width="7.77734375" style="15" customWidth="1"/>
    <col min="14" max="14" width="1.5546875" style="15" customWidth="1"/>
    <col min="15" max="16384" width="9.21875" style="15"/>
  </cols>
  <sheetData>
    <row r="1" spans="1:26" x14ac:dyDescent="0.25">
      <c r="A1" s="70" t="s">
        <v>364</v>
      </c>
      <c r="B1" s="71"/>
      <c r="C1" s="71"/>
      <c r="D1" s="71"/>
      <c r="E1" s="71"/>
      <c r="F1" s="71"/>
      <c r="G1" s="71"/>
      <c r="H1" s="71"/>
      <c r="I1" s="71"/>
      <c r="J1" s="71"/>
      <c r="K1" s="71"/>
      <c r="L1" s="71"/>
      <c r="M1" s="72" t="s">
        <v>365</v>
      </c>
    </row>
    <row r="2" spans="1:26" ht="27.75" customHeight="1" x14ac:dyDescent="0.4">
      <c r="A2" s="162" t="s">
        <v>0</v>
      </c>
      <c r="B2" s="162"/>
      <c r="C2" s="162"/>
      <c r="D2" s="162"/>
      <c r="E2" s="162"/>
      <c r="F2" s="162"/>
      <c r="G2" s="162"/>
      <c r="H2" s="162"/>
      <c r="I2" s="162"/>
      <c r="J2" s="162"/>
      <c r="K2" s="162"/>
      <c r="L2" s="162"/>
      <c r="M2" s="162"/>
      <c r="O2" s="48"/>
      <c r="P2" s="49"/>
      <c r="Q2" s="49"/>
      <c r="R2" s="49"/>
      <c r="S2" s="49"/>
      <c r="T2" s="49"/>
      <c r="U2" s="49"/>
      <c r="V2" s="49"/>
      <c r="W2" s="49"/>
      <c r="X2" s="49"/>
      <c r="Y2" s="49"/>
      <c r="Z2" s="49"/>
    </row>
    <row r="3" spans="1:26" ht="21" customHeight="1" x14ac:dyDescent="0.3">
      <c r="A3" s="150" t="s">
        <v>1</v>
      </c>
      <c r="B3" s="150"/>
      <c r="C3" s="150"/>
      <c r="D3" s="150"/>
      <c r="E3" s="150"/>
      <c r="F3" s="150"/>
      <c r="G3" s="150"/>
      <c r="H3" s="150"/>
      <c r="I3" s="150"/>
      <c r="J3" s="150"/>
      <c r="K3" s="150"/>
      <c r="L3" s="150"/>
      <c r="M3" s="150"/>
    </row>
    <row r="4" spans="1:26" ht="18" customHeight="1" x14ac:dyDescent="0.25">
      <c r="A4" s="158" t="s">
        <v>2</v>
      </c>
      <c r="B4" s="158"/>
      <c r="C4" s="158"/>
      <c r="D4" s="158"/>
      <c r="E4" s="158"/>
      <c r="F4" s="158"/>
      <c r="G4" s="158"/>
      <c r="H4" s="158"/>
      <c r="I4" s="158"/>
      <c r="J4" s="158"/>
      <c r="K4" s="158"/>
      <c r="L4" s="158"/>
      <c r="M4" s="158"/>
    </row>
    <row r="5" spans="1:26" ht="30" customHeight="1" x14ac:dyDescent="0.25">
      <c r="A5" s="40"/>
      <c r="B5" s="173" t="s">
        <v>3</v>
      </c>
      <c r="C5" s="173"/>
      <c r="D5" s="173"/>
      <c r="E5" s="173"/>
      <c r="F5" s="173"/>
      <c r="G5" s="173"/>
      <c r="H5" s="173"/>
      <c r="I5" s="173"/>
      <c r="J5" s="173"/>
      <c r="K5" s="173"/>
      <c r="L5" s="173"/>
      <c r="M5" s="173"/>
    </row>
    <row r="6" spans="1:26" ht="17.25" customHeight="1" x14ac:dyDescent="0.25">
      <c r="A6" s="73" t="s">
        <v>4</v>
      </c>
      <c r="B6" s="170" t="s">
        <v>5</v>
      </c>
      <c r="C6" s="171"/>
      <c r="D6" s="171"/>
      <c r="E6" s="171"/>
      <c r="F6" s="171"/>
      <c r="G6" s="171"/>
      <c r="H6" s="171"/>
      <c r="I6" s="171"/>
      <c r="J6" s="171"/>
      <c r="K6" s="171"/>
      <c r="L6" s="171"/>
      <c r="M6" s="171"/>
    </row>
    <row r="7" spans="1:26" ht="27.75" customHeight="1" x14ac:dyDescent="0.25">
      <c r="A7" s="73" t="s">
        <v>4</v>
      </c>
      <c r="B7" s="143" t="s">
        <v>6</v>
      </c>
      <c r="C7" s="172"/>
      <c r="D7" s="172"/>
      <c r="E7" s="172"/>
      <c r="F7" s="172"/>
      <c r="G7" s="172"/>
      <c r="H7" s="172"/>
      <c r="I7" s="172"/>
      <c r="J7" s="172"/>
      <c r="K7" s="172"/>
      <c r="L7" s="172"/>
      <c r="M7" s="172"/>
    </row>
    <row r="8" spans="1:26" ht="18" customHeight="1" thickBot="1" x14ac:dyDescent="0.3">
      <c r="C8" s="163" t="s">
        <v>7</v>
      </c>
      <c r="D8" s="163"/>
      <c r="E8" s="163"/>
      <c r="F8" s="163"/>
      <c r="G8" s="163"/>
      <c r="H8" s="163"/>
      <c r="I8" s="163"/>
      <c r="J8" s="163"/>
      <c r="K8" s="163"/>
    </row>
    <row r="9" spans="1:26" ht="13.5" customHeight="1" thickBot="1" x14ac:dyDescent="0.3">
      <c r="C9" s="164" t="s">
        <v>8</v>
      </c>
      <c r="D9" s="165"/>
      <c r="E9" s="165"/>
      <c r="F9" s="164" t="s">
        <v>9</v>
      </c>
      <c r="G9" s="165"/>
      <c r="H9" s="166"/>
      <c r="I9" s="164" t="s">
        <v>10</v>
      </c>
      <c r="J9" s="165"/>
      <c r="K9" s="166"/>
    </row>
    <row r="10" spans="1:26" ht="12.75" customHeight="1" x14ac:dyDescent="0.25">
      <c r="C10" s="167" t="s">
        <v>12</v>
      </c>
      <c r="D10" s="168"/>
      <c r="E10" s="169"/>
      <c r="F10" s="167" t="s">
        <v>12</v>
      </c>
      <c r="G10" s="168"/>
      <c r="H10" s="169"/>
      <c r="I10" s="167" t="s">
        <v>12</v>
      </c>
      <c r="J10" s="168"/>
      <c r="K10" s="169"/>
    </row>
    <row r="11" spans="1:26" ht="12.45" customHeight="1" x14ac:dyDescent="0.25">
      <c r="C11" s="134" t="s">
        <v>320</v>
      </c>
      <c r="D11" s="135"/>
      <c r="E11" s="136"/>
      <c r="F11" s="134" t="s">
        <v>320</v>
      </c>
      <c r="G11" s="135"/>
      <c r="H11" s="136"/>
      <c r="I11" s="134" t="s">
        <v>93</v>
      </c>
      <c r="J11" s="135"/>
      <c r="K11" s="136"/>
    </row>
    <row r="12" spans="1:26" ht="12.45" customHeight="1" x14ac:dyDescent="0.25">
      <c r="C12" s="134"/>
      <c r="D12" s="135"/>
      <c r="E12" s="136"/>
      <c r="F12" s="134"/>
      <c r="G12" s="135"/>
      <c r="H12" s="136"/>
      <c r="I12" s="134"/>
      <c r="J12" s="135"/>
      <c r="K12" s="136"/>
    </row>
    <row r="13" spans="1:26" ht="13.5" customHeight="1" thickBot="1" x14ac:dyDescent="0.3">
      <c r="C13" s="137"/>
      <c r="D13" s="138"/>
      <c r="E13" s="139"/>
      <c r="F13" s="159" t="s">
        <v>13</v>
      </c>
      <c r="G13" s="160"/>
      <c r="H13" s="161"/>
      <c r="I13" s="137"/>
      <c r="J13" s="138"/>
      <c r="K13" s="139"/>
    </row>
    <row r="14" spans="1:26" x14ac:dyDescent="0.25">
      <c r="C14" s="174" t="s">
        <v>14</v>
      </c>
      <c r="D14" s="174"/>
      <c r="E14" s="174"/>
      <c r="F14" s="174"/>
      <c r="G14" s="174"/>
      <c r="H14" s="174"/>
      <c r="I14" s="174"/>
      <c r="J14" s="174"/>
      <c r="K14" s="174"/>
    </row>
    <row r="15" spans="1:26" ht="27" customHeight="1" x14ac:dyDescent="0.25">
      <c r="A15" s="158" t="s">
        <v>15</v>
      </c>
      <c r="B15" s="158"/>
      <c r="C15" s="158"/>
      <c r="D15" s="158"/>
      <c r="E15" s="158"/>
      <c r="F15" s="158"/>
      <c r="G15" s="158"/>
      <c r="H15" s="158"/>
      <c r="I15" s="158"/>
      <c r="J15" s="158"/>
      <c r="K15" s="158"/>
      <c r="L15" s="158"/>
      <c r="M15" s="158"/>
    </row>
    <row r="16" spans="1:26" ht="46.2" customHeight="1" x14ac:dyDescent="0.25">
      <c r="A16" s="16"/>
      <c r="B16" s="156" t="s">
        <v>321</v>
      </c>
      <c r="C16" s="156"/>
      <c r="D16" s="156"/>
      <c r="E16" s="156"/>
      <c r="F16" s="156"/>
      <c r="G16" s="156"/>
      <c r="H16" s="156"/>
      <c r="I16" s="156"/>
      <c r="J16" s="156"/>
      <c r="K16" s="156"/>
      <c r="L16" s="156"/>
      <c r="M16" s="156"/>
    </row>
    <row r="17" spans="1:13" ht="23.55" customHeight="1" x14ac:dyDescent="0.25">
      <c r="A17" s="158" t="s">
        <v>16</v>
      </c>
      <c r="B17" s="158"/>
      <c r="C17" s="158"/>
      <c r="D17" s="158"/>
      <c r="E17" s="158"/>
      <c r="F17" s="158"/>
      <c r="G17" s="158"/>
      <c r="H17" s="158"/>
      <c r="I17" s="158"/>
      <c r="J17" s="158"/>
      <c r="K17" s="158"/>
      <c r="L17" s="158"/>
      <c r="M17" s="158"/>
    </row>
    <row r="18" spans="1:13" ht="41.25" customHeight="1" x14ac:dyDescent="0.25">
      <c r="A18" s="16"/>
      <c r="B18" s="156" t="s">
        <v>17</v>
      </c>
      <c r="C18" s="156"/>
      <c r="D18" s="156"/>
      <c r="E18" s="156"/>
      <c r="F18" s="156"/>
      <c r="G18" s="156"/>
      <c r="H18" s="156"/>
      <c r="I18" s="156"/>
      <c r="J18" s="156"/>
      <c r="K18" s="156"/>
      <c r="L18" s="156"/>
      <c r="M18" s="156"/>
    </row>
    <row r="19" spans="1:13" ht="36" customHeight="1" x14ac:dyDescent="0.3">
      <c r="A19" s="150" t="s">
        <v>18</v>
      </c>
      <c r="B19" s="150"/>
      <c r="C19" s="150"/>
      <c r="D19" s="150"/>
      <c r="E19" s="150"/>
      <c r="F19" s="150"/>
      <c r="G19" s="150"/>
      <c r="H19" s="150"/>
      <c r="I19" s="150"/>
      <c r="J19" s="150"/>
      <c r="K19" s="150"/>
      <c r="L19" s="150"/>
      <c r="M19" s="150"/>
    </row>
    <row r="20" spans="1:13" ht="14.25" customHeight="1" x14ac:dyDescent="0.25">
      <c r="A20" s="158" t="s">
        <v>19</v>
      </c>
      <c r="B20" s="158"/>
      <c r="C20" s="158"/>
      <c r="D20" s="158"/>
      <c r="E20" s="158"/>
      <c r="F20" s="158"/>
      <c r="G20" s="158"/>
      <c r="H20" s="158"/>
      <c r="I20" s="158"/>
      <c r="J20" s="158"/>
      <c r="K20" s="158"/>
      <c r="L20" s="158"/>
      <c r="M20" s="158"/>
    </row>
    <row r="21" spans="1:13" ht="45" customHeight="1" x14ac:dyDescent="0.25">
      <c r="A21" s="73" t="s">
        <v>4</v>
      </c>
      <c r="B21" s="143" t="s">
        <v>328</v>
      </c>
      <c r="C21" s="143"/>
      <c r="D21" s="143"/>
      <c r="E21" s="143"/>
      <c r="F21" s="143"/>
      <c r="G21" s="143"/>
      <c r="H21" s="143"/>
      <c r="I21" s="143"/>
      <c r="J21" s="143"/>
      <c r="K21" s="143"/>
      <c r="L21" s="143"/>
      <c r="M21" s="143"/>
    </row>
    <row r="22" spans="1:13" ht="13.2" customHeight="1" x14ac:dyDescent="0.25">
      <c r="A22" s="73"/>
      <c r="B22" s="429" t="s">
        <v>324</v>
      </c>
      <c r="C22" s="429"/>
      <c r="D22" s="429"/>
      <c r="E22" s="429"/>
      <c r="F22" s="429"/>
      <c r="G22" s="429"/>
      <c r="H22" s="429"/>
      <c r="I22" s="429"/>
      <c r="J22" s="429"/>
      <c r="K22" s="428" t="s">
        <v>329</v>
      </c>
      <c r="L22" s="428"/>
      <c r="M22" s="428"/>
    </row>
    <row r="23" spans="1:13" ht="13.2" customHeight="1" x14ac:dyDescent="0.25">
      <c r="A23" s="73" t="s">
        <v>4</v>
      </c>
      <c r="B23" s="143" t="s">
        <v>20</v>
      </c>
      <c r="C23" s="143"/>
      <c r="D23" s="143"/>
      <c r="E23" s="143"/>
      <c r="F23" s="143"/>
      <c r="G23" s="143"/>
      <c r="H23" s="143"/>
      <c r="I23" s="143"/>
      <c r="J23" s="143"/>
      <c r="K23" s="143"/>
      <c r="L23" s="143"/>
      <c r="M23" s="143"/>
    </row>
    <row r="24" spans="1:13" ht="13.2" customHeight="1" x14ac:dyDescent="0.25">
      <c r="A24" s="73" t="s">
        <v>4</v>
      </c>
      <c r="B24" s="143" t="s">
        <v>21</v>
      </c>
      <c r="C24" s="143"/>
      <c r="D24" s="143"/>
      <c r="E24" s="143"/>
      <c r="F24" s="143"/>
      <c r="G24" s="143"/>
      <c r="H24" s="143"/>
      <c r="I24" s="143"/>
      <c r="J24" s="143"/>
      <c r="K24" s="143"/>
      <c r="L24" s="143"/>
      <c r="M24" s="143"/>
    </row>
    <row r="25" spans="1:13" ht="13.2" customHeight="1" x14ac:dyDescent="0.25">
      <c r="A25" s="73" t="s">
        <v>4</v>
      </c>
      <c r="B25" s="143" t="s">
        <v>22</v>
      </c>
      <c r="C25" s="143"/>
      <c r="D25" s="143"/>
      <c r="E25" s="143"/>
      <c r="F25" s="143"/>
      <c r="G25" s="143"/>
      <c r="H25" s="143"/>
      <c r="I25" s="143"/>
      <c r="J25" s="143"/>
      <c r="K25" s="143"/>
      <c r="L25" s="143"/>
      <c r="M25" s="143"/>
    </row>
    <row r="26" spans="1:13" ht="16.5" customHeight="1" x14ac:dyDescent="0.25">
      <c r="A26" s="158" t="s">
        <v>23</v>
      </c>
      <c r="B26" s="158"/>
      <c r="C26" s="158"/>
      <c r="D26" s="158"/>
      <c r="E26" s="158"/>
      <c r="F26" s="158"/>
      <c r="G26" s="158"/>
      <c r="H26" s="158"/>
      <c r="I26" s="158"/>
      <c r="J26" s="158"/>
      <c r="K26" s="158"/>
      <c r="L26" s="158"/>
      <c r="M26" s="158"/>
    </row>
    <row r="27" spans="1:13" ht="13.2" customHeight="1" x14ac:dyDescent="0.25">
      <c r="A27" s="73" t="s">
        <v>4</v>
      </c>
      <c r="B27" s="143" t="s">
        <v>24</v>
      </c>
      <c r="C27" s="143"/>
      <c r="D27" s="143"/>
      <c r="E27" s="143"/>
      <c r="F27" s="143"/>
      <c r="G27" s="143"/>
      <c r="H27" s="143"/>
      <c r="I27" s="143"/>
      <c r="J27" s="143"/>
      <c r="K27" s="143"/>
      <c r="L27" s="143"/>
      <c r="M27" s="143"/>
    </row>
    <row r="28" spans="1:13" ht="25.2" customHeight="1" x14ac:dyDescent="0.25">
      <c r="A28" s="73" t="s">
        <v>4</v>
      </c>
      <c r="B28" s="143" t="s">
        <v>25</v>
      </c>
      <c r="C28" s="143"/>
      <c r="D28" s="143"/>
      <c r="E28" s="143"/>
      <c r="F28" s="143"/>
      <c r="G28" s="143"/>
      <c r="H28" s="143"/>
      <c r="I28" s="143"/>
      <c r="J28" s="143"/>
      <c r="K28" s="143"/>
      <c r="L28" s="143"/>
      <c r="M28" s="143"/>
    </row>
    <row r="29" spans="1:13" ht="30.75" customHeight="1" x14ac:dyDescent="0.25">
      <c r="A29" s="158" t="s">
        <v>26</v>
      </c>
      <c r="B29" s="158"/>
      <c r="C29" s="158"/>
      <c r="D29" s="158"/>
      <c r="E29" s="158"/>
      <c r="F29" s="158"/>
      <c r="G29" s="158"/>
      <c r="H29" s="158"/>
      <c r="I29" s="158"/>
      <c r="J29" s="158"/>
      <c r="K29" s="158"/>
      <c r="L29" s="158"/>
      <c r="M29" s="158"/>
    </row>
    <row r="30" spans="1:13" ht="25.5" customHeight="1" x14ac:dyDescent="0.25">
      <c r="A30" s="175" t="s">
        <v>27</v>
      </c>
      <c r="B30" s="175"/>
      <c r="C30" s="175"/>
      <c r="D30" s="175"/>
      <c r="E30" s="175"/>
      <c r="F30" s="175"/>
      <c r="G30" s="175"/>
      <c r="H30" s="175"/>
      <c r="I30" s="175"/>
      <c r="J30" s="175"/>
      <c r="K30" s="175"/>
      <c r="L30" s="175"/>
      <c r="M30" s="175"/>
    </row>
    <row r="31" spans="1:13" ht="15.6" x14ac:dyDescent="0.3">
      <c r="A31" s="150" t="s">
        <v>28</v>
      </c>
      <c r="B31" s="150"/>
      <c r="C31" s="150"/>
      <c r="D31" s="150"/>
      <c r="E31" s="150"/>
      <c r="F31" s="150"/>
      <c r="G31" s="150"/>
      <c r="H31" s="150"/>
      <c r="I31" s="150"/>
      <c r="J31" s="150"/>
      <c r="K31" s="150"/>
      <c r="L31" s="150"/>
      <c r="M31" s="150"/>
    </row>
    <row r="32" spans="1:13" ht="16.2" customHeight="1" x14ac:dyDescent="0.25">
      <c r="A32" s="153" t="s">
        <v>29</v>
      </c>
      <c r="B32" s="153"/>
      <c r="C32" s="153"/>
      <c r="D32" s="153"/>
      <c r="E32" s="153"/>
      <c r="F32" s="153"/>
      <c r="G32" s="153"/>
      <c r="H32" s="153"/>
      <c r="I32" s="153"/>
      <c r="J32" s="153"/>
      <c r="K32" s="153"/>
      <c r="L32" s="153"/>
      <c r="M32" s="153"/>
    </row>
    <row r="33" spans="1:15" ht="12.75" customHeight="1" x14ac:dyDescent="0.25">
      <c r="A33" s="177" t="s">
        <v>30</v>
      </c>
      <c r="B33" s="177"/>
      <c r="C33" s="177"/>
      <c r="D33" s="177"/>
      <c r="E33" s="177"/>
      <c r="F33" s="177"/>
      <c r="G33" s="177"/>
      <c r="H33" s="177"/>
      <c r="I33" s="177"/>
      <c r="J33" s="177"/>
      <c r="K33" s="177"/>
      <c r="L33" s="177"/>
      <c r="M33" s="177"/>
    </row>
    <row r="34" spans="1:15" ht="15.75" customHeight="1" x14ac:dyDescent="0.25">
      <c r="A34" s="73" t="s">
        <v>4</v>
      </c>
      <c r="B34" s="143" t="s">
        <v>31</v>
      </c>
      <c r="C34" s="143"/>
      <c r="D34" s="143"/>
      <c r="E34" s="143"/>
      <c r="F34" s="143"/>
      <c r="G34" s="143"/>
      <c r="H34" s="143"/>
      <c r="I34" s="143"/>
      <c r="J34" s="143"/>
      <c r="K34" s="143"/>
      <c r="L34" s="143"/>
      <c r="M34" s="143"/>
    </row>
    <row r="35" spans="1:15" ht="13.2" customHeight="1" x14ac:dyDescent="0.25">
      <c r="A35" s="73" t="s">
        <v>4</v>
      </c>
      <c r="B35" s="143" t="s">
        <v>32</v>
      </c>
      <c r="C35" s="143"/>
      <c r="D35" s="143"/>
      <c r="E35" s="143"/>
      <c r="F35" s="143"/>
      <c r="G35" s="143"/>
      <c r="H35" s="143"/>
      <c r="I35" s="143"/>
      <c r="J35" s="143"/>
      <c r="K35" s="143"/>
      <c r="L35" s="143"/>
      <c r="M35" s="143"/>
    </row>
    <row r="36" spans="1:15" ht="13.2" customHeight="1" x14ac:dyDescent="0.25">
      <c r="A36" s="73" t="s">
        <v>4</v>
      </c>
      <c r="B36" s="143" t="s">
        <v>33</v>
      </c>
      <c r="C36" s="143"/>
      <c r="D36" s="143"/>
      <c r="E36" s="143"/>
      <c r="F36" s="143"/>
      <c r="G36" s="143"/>
      <c r="H36" s="143"/>
      <c r="I36" s="143"/>
      <c r="J36" s="143"/>
      <c r="K36" s="143"/>
      <c r="L36" s="143"/>
      <c r="M36" s="143"/>
    </row>
    <row r="37" spans="1:15" x14ac:dyDescent="0.25">
      <c r="A37" s="73" t="s">
        <v>4</v>
      </c>
      <c r="B37" s="143" t="s">
        <v>34</v>
      </c>
      <c r="C37" s="143"/>
      <c r="D37" s="143"/>
      <c r="E37" s="143"/>
      <c r="F37" s="143"/>
      <c r="G37" s="143"/>
      <c r="H37" s="143"/>
      <c r="I37" s="143"/>
      <c r="J37" s="143"/>
      <c r="K37" s="143"/>
      <c r="L37" s="143"/>
      <c r="M37" s="143"/>
    </row>
    <row r="38" spans="1:15" ht="18.600000000000001" customHeight="1" x14ac:dyDescent="0.25">
      <c r="A38" s="153" t="s">
        <v>35</v>
      </c>
      <c r="B38" s="153"/>
      <c r="C38" s="153"/>
      <c r="D38" s="153"/>
      <c r="E38" s="153"/>
      <c r="F38" s="153"/>
      <c r="G38" s="153"/>
      <c r="H38" s="153"/>
      <c r="I38" s="153"/>
      <c r="J38" s="153"/>
      <c r="K38" s="153"/>
      <c r="L38" s="153"/>
      <c r="M38" s="153"/>
    </row>
    <row r="39" spans="1:15" ht="12.75" customHeight="1" x14ac:dyDescent="0.25">
      <c r="A39" s="73" t="s">
        <v>4</v>
      </c>
      <c r="B39" s="154" t="s">
        <v>36</v>
      </c>
      <c r="C39" s="155"/>
      <c r="D39" s="155"/>
      <c r="E39" s="155"/>
      <c r="F39" s="155"/>
      <c r="G39" s="155"/>
      <c r="H39" s="155"/>
      <c r="I39" s="155"/>
      <c r="J39" s="155"/>
      <c r="K39" s="155"/>
      <c r="L39" s="155"/>
      <c r="M39" s="155"/>
    </row>
    <row r="40" spans="1:15" ht="12.75" customHeight="1" x14ac:dyDescent="0.25">
      <c r="A40" s="73" t="s">
        <v>4</v>
      </c>
      <c r="B40" s="156" t="s">
        <v>37</v>
      </c>
      <c r="C40" s="157"/>
      <c r="D40" s="157"/>
      <c r="E40" s="157"/>
      <c r="F40" s="157"/>
      <c r="G40" s="157"/>
      <c r="H40" s="157"/>
      <c r="I40" s="157"/>
      <c r="J40" s="157"/>
      <c r="K40" s="157"/>
      <c r="L40" s="157"/>
      <c r="M40" s="157"/>
    </row>
    <row r="41" spans="1:15" ht="13.2" customHeight="1" x14ac:dyDescent="0.25">
      <c r="A41" s="73" t="s">
        <v>4</v>
      </c>
      <c r="B41" s="156" t="s">
        <v>33</v>
      </c>
      <c r="C41" s="157"/>
      <c r="D41" s="157"/>
      <c r="E41" s="157"/>
      <c r="F41" s="157"/>
      <c r="G41" s="157"/>
      <c r="H41" s="157"/>
      <c r="I41" s="157"/>
      <c r="J41" s="157"/>
      <c r="K41" s="157"/>
      <c r="L41" s="157"/>
      <c r="M41" s="157"/>
    </row>
    <row r="42" spans="1:15" ht="18" customHeight="1" x14ac:dyDescent="0.25">
      <c r="A42" s="158" t="s">
        <v>38</v>
      </c>
      <c r="B42" s="158"/>
      <c r="C42" s="158"/>
      <c r="D42" s="158"/>
      <c r="E42" s="158"/>
      <c r="F42" s="158"/>
      <c r="G42" s="158"/>
      <c r="H42" s="158"/>
      <c r="I42" s="158"/>
      <c r="J42" s="158"/>
      <c r="K42" s="158"/>
      <c r="L42" s="158"/>
      <c r="M42" s="158"/>
    </row>
    <row r="44" spans="1:15" ht="15.6" x14ac:dyDescent="0.3">
      <c r="A44" s="150" t="s">
        <v>39</v>
      </c>
      <c r="B44" s="150"/>
      <c r="C44" s="150"/>
      <c r="D44" s="150"/>
      <c r="E44" s="150"/>
      <c r="F44" s="150"/>
      <c r="G44" s="150"/>
      <c r="H44" s="150"/>
      <c r="I44" s="150"/>
      <c r="J44" s="150"/>
      <c r="K44" s="150"/>
      <c r="L44" s="150"/>
      <c r="M44" s="150"/>
    </row>
    <row r="45" spans="1:15" ht="30.75" customHeight="1" x14ac:dyDescent="0.25">
      <c r="A45" s="151" t="s">
        <v>40</v>
      </c>
      <c r="B45" s="152"/>
      <c r="C45" s="152"/>
      <c r="D45" s="152"/>
      <c r="E45" s="152"/>
      <c r="F45" s="152"/>
      <c r="G45" s="152"/>
      <c r="H45" s="152"/>
      <c r="I45" s="152"/>
      <c r="J45" s="152"/>
      <c r="K45" s="152"/>
      <c r="L45" s="152"/>
      <c r="M45" s="152"/>
    </row>
    <row r="46" spans="1:15" ht="24" customHeight="1" x14ac:dyDescent="0.25">
      <c r="A46" s="146" t="s">
        <v>41</v>
      </c>
      <c r="B46" s="147"/>
      <c r="C46" s="147"/>
      <c r="D46" s="147"/>
      <c r="E46" s="147"/>
      <c r="F46" s="147"/>
      <c r="G46" s="147"/>
      <c r="H46" s="147"/>
      <c r="I46" s="147"/>
      <c r="J46" s="147"/>
      <c r="K46" s="147"/>
      <c r="L46" s="147"/>
      <c r="M46" s="147"/>
    </row>
    <row r="47" spans="1:15" x14ac:dyDescent="0.25">
      <c r="A47" s="73" t="s">
        <v>4</v>
      </c>
      <c r="B47" s="143" t="s">
        <v>42</v>
      </c>
      <c r="C47" s="143"/>
      <c r="D47" s="143"/>
      <c r="E47" s="143"/>
      <c r="F47" s="143"/>
      <c r="G47" s="143"/>
      <c r="H47" s="143"/>
      <c r="I47" s="143"/>
      <c r="J47" s="143"/>
      <c r="K47" s="143"/>
      <c r="L47" s="143"/>
      <c r="M47" s="143"/>
      <c r="O47" s="17" t="s">
        <v>43</v>
      </c>
    </row>
    <row r="48" spans="1:15" x14ac:dyDescent="0.25">
      <c r="A48" s="73" t="s">
        <v>4</v>
      </c>
      <c r="B48" s="144" t="s">
        <v>44</v>
      </c>
      <c r="C48" s="144"/>
      <c r="D48" s="144"/>
      <c r="E48" s="144"/>
      <c r="F48" s="144"/>
      <c r="G48" s="144"/>
      <c r="H48" s="144"/>
      <c r="I48" s="144"/>
      <c r="J48" s="144"/>
      <c r="K48" s="144"/>
      <c r="L48" s="144"/>
      <c r="M48" s="144"/>
    </row>
    <row r="49" spans="1:14" x14ac:dyDescent="0.25">
      <c r="A49" s="73"/>
      <c r="B49" s="176" t="s">
        <v>45</v>
      </c>
      <c r="C49" s="176"/>
      <c r="D49" s="176"/>
      <c r="E49" s="176"/>
      <c r="F49" s="176"/>
      <c r="G49" s="176"/>
      <c r="H49" s="74"/>
      <c r="I49" s="75"/>
      <c r="J49" s="75"/>
      <c r="K49" s="75"/>
      <c r="L49" s="75"/>
      <c r="M49" s="75"/>
    </row>
    <row r="50" spans="1:14" ht="30.6" customHeight="1" x14ac:dyDescent="0.25">
      <c r="A50" s="73" t="s">
        <v>4</v>
      </c>
      <c r="B50" s="143" t="s">
        <v>46</v>
      </c>
      <c r="C50" s="143"/>
      <c r="D50" s="143"/>
      <c r="E50" s="143"/>
      <c r="F50" s="143"/>
      <c r="G50" s="143"/>
      <c r="H50" s="143"/>
      <c r="I50" s="143"/>
      <c r="J50" s="143"/>
      <c r="K50" s="143"/>
      <c r="L50" s="143"/>
      <c r="M50" s="143"/>
    </row>
    <row r="51" spans="1:14" ht="28.5" customHeight="1" x14ac:dyDescent="0.25">
      <c r="A51" s="146" t="s">
        <v>47</v>
      </c>
      <c r="B51" s="147"/>
      <c r="C51" s="147"/>
      <c r="D51" s="147"/>
      <c r="E51" s="147"/>
      <c r="F51" s="147"/>
      <c r="G51" s="147"/>
      <c r="H51" s="147"/>
      <c r="I51" s="147"/>
      <c r="J51" s="147"/>
      <c r="K51" s="147"/>
      <c r="L51" s="147"/>
      <c r="M51" s="147"/>
    </row>
    <row r="52" spans="1:14" ht="46.2" customHeight="1" x14ac:dyDescent="0.25">
      <c r="A52" s="73" t="s">
        <v>4</v>
      </c>
      <c r="B52" s="143" t="s">
        <v>48</v>
      </c>
      <c r="C52" s="143"/>
      <c r="D52" s="143"/>
      <c r="E52" s="143"/>
      <c r="F52" s="143"/>
      <c r="G52" s="143"/>
      <c r="H52" s="143"/>
      <c r="I52" s="143"/>
      <c r="J52" s="143"/>
      <c r="K52" s="143"/>
      <c r="L52" s="143"/>
      <c r="M52" s="143"/>
    </row>
    <row r="53" spans="1:14" ht="35.549999999999997" customHeight="1" x14ac:dyDescent="0.25">
      <c r="A53" s="73" t="s">
        <v>4</v>
      </c>
      <c r="B53" s="143" t="s">
        <v>326</v>
      </c>
      <c r="C53" s="143"/>
      <c r="D53" s="143"/>
      <c r="E53" s="143"/>
      <c r="F53" s="143"/>
      <c r="G53" s="143"/>
      <c r="H53" s="143"/>
      <c r="I53" s="143"/>
      <c r="J53" s="143"/>
      <c r="K53" s="143"/>
      <c r="L53" s="143"/>
      <c r="M53" s="143"/>
    </row>
    <row r="54" spans="1:14" ht="65.55" customHeight="1" x14ac:dyDescent="0.25">
      <c r="A54" s="145" t="s">
        <v>49</v>
      </c>
      <c r="B54" s="145"/>
      <c r="C54" s="145"/>
      <c r="D54" s="140" t="s">
        <v>50</v>
      </c>
      <c r="E54" s="140"/>
      <c r="F54" s="140"/>
      <c r="G54" s="140"/>
      <c r="H54" s="426" t="s">
        <v>322</v>
      </c>
      <c r="I54" s="427" t="s">
        <v>323</v>
      </c>
      <c r="J54" s="427"/>
      <c r="K54" s="427"/>
      <c r="L54" s="427"/>
      <c r="M54" s="39"/>
    </row>
    <row r="55" spans="1:14" x14ac:dyDescent="0.25">
      <c r="A55" s="148"/>
      <c r="B55" s="148"/>
      <c r="C55" s="148"/>
      <c r="D55" s="149"/>
      <c r="E55" s="149"/>
      <c r="F55" s="149"/>
      <c r="G55" s="149"/>
      <c r="H55" s="149"/>
      <c r="I55" s="149"/>
      <c r="J55" s="39"/>
      <c r="K55" s="39"/>
      <c r="L55" s="39"/>
      <c r="M55" s="39"/>
    </row>
    <row r="56" spans="1:14" ht="26.25" customHeight="1" x14ac:dyDescent="0.25">
      <c r="A56" s="146" t="s">
        <v>51</v>
      </c>
      <c r="B56" s="147"/>
      <c r="C56" s="147"/>
      <c r="D56" s="147"/>
      <c r="E56" s="147"/>
      <c r="F56" s="147"/>
      <c r="G56" s="147"/>
      <c r="H56" s="147"/>
      <c r="I56" s="147"/>
      <c r="J56" s="147"/>
      <c r="K56" s="147"/>
      <c r="L56" s="147"/>
      <c r="M56" s="147"/>
    </row>
    <row r="57" spans="1:14" ht="29.25" customHeight="1" x14ac:dyDescent="0.25">
      <c r="A57" s="73" t="s">
        <v>4</v>
      </c>
      <c r="B57" s="141" t="s">
        <v>52</v>
      </c>
      <c r="C57" s="141"/>
      <c r="D57" s="141"/>
      <c r="E57" s="141"/>
      <c r="F57" s="141"/>
      <c r="G57" s="141"/>
      <c r="H57" s="141"/>
      <c r="I57" s="141"/>
      <c r="J57" s="141"/>
      <c r="K57" s="141"/>
      <c r="L57" s="141"/>
      <c r="M57" s="141"/>
    </row>
    <row r="58" spans="1:14" ht="12.45" customHeight="1" x14ac:dyDescent="0.25">
      <c r="A58" s="73" t="s">
        <v>4</v>
      </c>
      <c r="B58" s="141" t="s">
        <v>327</v>
      </c>
      <c r="C58" s="141"/>
      <c r="D58" s="141"/>
      <c r="E58" s="141"/>
      <c r="F58" s="141"/>
      <c r="G58" s="141"/>
      <c r="H58" s="141"/>
      <c r="I58" s="141"/>
      <c r="J58" s="141"/>
      <c r="K58" s="141"/>
      <c r="L58" s="141"/>
      <c r="M58" s="141"/>
    </row>
    <row r="59" spans="1:14" ht="13.2" customHeight="1" x14ac:dyDescent="0.25">
      <c r="A59" s="73"/>
      <c r="B59" s="141" t="s">
        <v>325</v>
      </c>
      <c r="C59" s="141"/>
      <c r="D59" s="142" t="s">
        <v>324</v>
      </c>
      <c r="E59" s="142"/>
      <c r="F59" s="142"/>
      <c r="G59" s="142"/>
      <c r="H59" s="142"/>
      <c r="I59" s="142"/>
      <c r="J59" s="142"/>
      <c r="K59" s="142"/>
      <c r="L59" s="142"/>
      <c r="M59" s="142"/>
      <c r="N59" s="142"/>
    </row>
    <row r="62" spans="1:14" ht="31.2" customHeight="1" x14ac:dyDescent="0.25">
      <c r="A62" s="175" t="s">
        <v>53</v>
      </c>
      <c r="B62" s="175"/>
      <c r="C62" s="175"/>
      <c r="D62" s="175"/>
      <c r="E62" s="175"/>
      <c r="F62" s="175"/>
      <c r="G62" s="175"/>
      <c r="H62" s="175"/>
      <c r="I62" s="175"/>
      <c r="J62" s="175"/>
      <c r="K62" s="175"/>
      <c r="L62" s="175"/>
      <c r="M62" s="175"/>
    </row>
    <row r="63" spans="1:14" ht="15.6" x14ac:dyDescent="0.3">
      <c r="A63" s="150" t="s">
        <v>54</v>
      </c>
      <c r="B63" s="150"/>
      <c r="C63" s="150"/>
      <c r="D63" s="150"/>
      <c r="E63" s="150"/>
      <c r="F63" s="150"/>
      <c r="G63" s="150"/>
      <c r="H63" s="150"/>
      <c r="I63" s="150"/>
      <c r="J63" s="150"/>
      <c r="K63" s="150"/>
      <c r="L63" s="150"/>
      <c r="M63" s="150"/>
    </row>
    <row r="64" spans="1:14" ht="27.6" customHeight="1" x14ac:dyDescent="0.25">
      <c r="A64" s="146" t="s">
        <v>55</v>
      </c>
      <c r="B64" s="147"/>
      <c r="C64" s="147"/>
      <c r="D64" s="147"/>
      <c r="E64" s="147"/>
      <c r="F64" s="147"/>
      <c r="G64" s="147"/>
      <c r="H64" s="147"/>
      <c r="I64" s="147"/>
      <c r="J64" s="147"/>
      <c r="K64" s="147"/>
      <c r="L64" s="147"/>
      <c r="M64" s="147"/>
    </row>
    <row r="65" spans="1:13" x14ac:dyDescent="0.25">
      <c r="A65" s="146" t="s">
        <v>56</v>
      </c>
      <c r="B65" s="147"/>
      <c r="C65" s="147"/>
      <c r="D65" s="147"/>
      <c r="E65" s="147"/>
      <c r="F65" s="147"/>
      <c r="G65" s="147"/>
      <c r="H65" s="147"/>
      <c r="I65" s="147"/>
      <c r="J65" s="147"/>
      <c r="K65" s="147"/>
      <c r="L65" s="147"/>
      <c r="M65" s="147"/>
    </row>
    <row r="80" spans="1:13" x14ac:dyDescent="0.25">
      <c r="A80" s="146" t="s">
        <v>57</v>
      </c>
      <c r="B80" s="147"/>
      <c r="C80" s="147"/>
      <c r="D80" s="147"/>
      <c r="E80" s="147"/>
      <c r="F80" s="147"/>
      <c r="G80" s="147"/>
      <c r="H80" s="147"/>
      <c r="I80" s="147"/>
      <c r="J80" s="147"/>
      <c r="K80" s="147"/>
      <c r="L80" s="147"/>
      <c r="M80" s="147"/>
    </row>
    <row r="81" spans="1:14" ht="27" customHeight="1" x14ac:dyDescent="0.25">
      <c r="B81" s="180" t="s">
        <v>58</v>
      </c>
      <c r="C81" s="181"/>
      <c r="D81" s="181"/>
      <c r="E81" s="181"/>
      <c r="F81" s="181"/>
      <c r="G81" s="181"/>
      <c r="H81" s="181"/>
      <c r="I81" s="181"/>
      <c r="J81" s="181"/>
      <c r="K81" s="181"/>
      <c r="L81" s="181"/>
      <c r="M81" s="181"/>
      <c r="N81" s="181"/>
    </row>
    <row r="82" spans="1:14" ht="25.5" customHeight="1" x14ac:dyDescent="0.25">
      <c r="B82" s="180" t="s">
        <v>59</v>
      </c>
      <c r="C82" s="181"/>
      <c r="D82" s="181"/>
      <c r="E82" s="181"/>
      <c r="F82" s="181"/>
      <c r="G82" s="181"/>
      <c r="H82" s="181"/>
      <c r="I82" s="181"/>
      <c r="J82" s="181"/>
      <c r="K82" s="181"/>
      <c r="L82" s="181"/>
      <c r="M82" s="181"/>
      <c r="N82" s="181"/>
    </row>
    <row r="83" spans="1:14" x14ac:dyDescent="0.25">
      <c r="B83" s="178" t="s">
        <v>60</v>
      </c>
      <c r="C83" s="179"/>
      <c r="D83" s="179"/>
      <c r="E83" s="179"/>
      <c r="F83" s="179"/>
      <c r="G83" s="179"/>
      <c r="H83" s="179"/>
      <c r="I83" s="179"/>
      <c r="J83" s="179"/>
      <c r="K83" s="179"/>
      <c r="L83" s="179"/>
      <c r="M83" s="179"/>
      <c r="N83" s="179"/>
    </row>
    <row r="84" spans="1:14" x14ac:dyDescent="0.25">
      <c r="B84" s="178" t="s">
        <v>61</v>
      </c>
      <c r="C84" s="179"/>
      <c r="D84" s="179"/>
      <c r="E84" s="179"/>
      <c r="F84" s="179"/>
      <c r="G84" s="179"/>
      <c r="H84" s="179"/>
      <c r="I84" s="179"/>
      <c r="J84" s="179"/>
      <c r="K84" s="179"/>
      <c r="L84" s="179"/>
      <c r="M84" s="179"/>
      <c r="N84" s="179"/>
    </row>
    <row r="85" spans="1:14" x14ac:dyDescent="0.25">
      <c r="B85" s="179"/>
      <c r="C85" s="179"/>
      <c r="D85" s="179"/>
      <c r="E85" s="179"/>
      <c r="F85" s="179"/>
      <c r="G85" s="179"/>
      <c r="H85" s="179"/>
      <c r="I85" s="179"/>
      <c r="J85" s="179"/>
      <c r="K85" s="179"/>
      <c r="L85" s="179"/>
      <c r="M85" s="179"/>
      <c r="N85" s="179"/>
    </row>
    <row r="86" spans="1:14" x14ac:dyDescent="0.25">
      <c r="A86" s="146" t="s">
        <v>62</v>
      </c>
      <c r="B86" s="147"/>
      <c r="C86" s="147"/>
      <c r="D86" s="147"/>
      <c r="E86" s="147"/>
      <c r="F86" s="147"/>
      <c r="G86" s="147"/>
      <c r="H86" s="147"/>
      <c r="I86" s="147"/>
      <c r="J86" s="147"/>
      <c r="K86" s="147"/>
      <c r="L86" s="147"/>
      <c r="M86" s="147"/>
    </row>
  </sheetData>
  <sheetProtection algorithmName="SHA-512" hashValue="TAb+fXsqCPnkJrre064ziJxjb9yE5c93ohBFIWqM+FN60t/ubgJyl3duDXbRVfZYSQaVntGqtMlxES3QyLCxyQ==" saltValue="HxqZIYVYfJXYHxHHbX6KFQ==" spinCount="100000" sheet="1" objects="1" scenarios="1"/>
  <mergeCells count="80">
    <mergeCell ref="B84:N84"/>
    <mergeCell ref="B85:N85"/>
    <mergeCell ref="A86:M86"/>
    <mergeCell ref="A65:M65"/>
    <mergeCell ref="A80:M80"/>
    <mergeCell ref="B81:N81"/>
    <mergeCell ref="B82:N82"/>
    <mergeCell ref="B83:N83"/>
    <mergeCell ref="A62:M62"/>
    <mergeCell ref="A63:M63"/>
    <mergeCell ref="A64:M64"/>
    <mergeCell ref="B28:M28"/>
    <mergeCell ref="A30:M30"/>
    <mergeCell ref="A42:M42"/>
    <mergeCell ref="A31:M31"/>
    <mergeCell ref="B49:G49"/>
    <mergeCell ref="A32:M32"/>
    <mergeCell ref="A33:M33"/>
    <mergeCell ref="B34:M34"/>
    <mergeCell ref="B35:M35"/>
    <mergeCell ref="A2:M2"/>
    <mergeCell ref="C8:K8"/>
    <mergeCell ref="F9:H9"/>
    <mergeCell ref="I9:K9"/>
    <mergeCell ref="I11:K11"/>
    <mergeCell ref="I10:K10"/>
    <mergeCell ref="C9:E9"/>
    <mergeCell ref="F10:H10"/>
    <mergeCell ref="C10:E10"/>
    <mergeCell ref="A3:M3"/>
    <mergeCell ref="B6:M6"/>
    <mergeCell ref="A4:M4"/>
    <mergeCell ref="B7:M7"/>
    <mergeCell ref="B5:M5"/>
    <mergeCell ref="A15:M15"/>
    <mergeCell ref="A26:M26"/>
    <mergeCell ref="I12:K12"/>
    <mergeCell ref="B21:M21"/>
    <mergeCell ref="I13:K13"/>
    <mergeCell ref="F13:H13"/>
    <mergeCell ref="C14:K14"/>
    <mergeCell ref="B16:M16"/>
    <mergeCell ref="A17:M17"/>
    <mergeCell ref="B18:M18"/>
    <mergeCell ref="B22:J22"/>
    <mergeCell ref="K22:M22"/>
    <mergeCell ref="B41:M41"/>
    <mergeCell ref="A29:M29"/>
    <mergeCell ref="A19:M19"/>
    <mergeCell ref="B23:M23"/>
    <mergeCell ref="B25:M25"/>
    <mergeCell ref="A20:M20"/>
    <mergeCell ref="B27:M27"/>
    <mergeCell ref="B36:M36"/>
    <mergeCell ref="B37:M37"/>
    <mergeCell ref="A38:M38"/>
    <mergeCell ref="B39:M39"/>
    <mergeCell ref="B40:M40"/>
    <mergeCell ref="B53:M53"/>
    <mergeCell ref="B50:M50"/>
    <mergeCell ref="A44:M44"/>
    <mergeCell ref="B47:M47"/>
    <mergeCell ref="A45:M45"/>
    <mergeCell ref="A46:M46"/>
    <mergeCell ref="C11:E13"/>
    <mergeCell ref="F11:H12"/>
    <mergeCell ref="D54:G54"/>
    <mergeCell ref="I54:L54"/>
    <mergeCell ref="B59:C59"/>
    <mergeCell ref="D59:N59"/>
    <mergeCell ref="B24:M24"/>
    <mergeCell ref="B48:M48"/>
    <mergeCell ref="A54:C54"/>
    <mergeCell ref="A56:M56"/>
    <mergeCell ref="B57:M57"/>
    <mergeCell ref="B58:M58"/>
    <mergeCell ref="A55:C55"/>
    <mergeCell ref="D55:I55"/>
    <mergeCell ref="A51:M51"/>
    <mergeCell ref="B52:M52"/>
  </mergeCells>
  <hyperlinks>
    <hyperlink ref="B49" r:id="rId1" xr:uid="{2C2E2481-14E2-4D24-885E-7C45C999F0D9}"/>
    <hyperlink ref="B49:G49" r:id="rId2" display="MTICPaintLab@JohnDeere.com" xr:uid="{AF799F3B-CBE7-420D-8862-6A3152A80CA9}"/>
    <hyperlink ref="D59" r:id="rId3" xr:uid="{0DF45E9C-705F-4801-8FFE-23ACCB425E6B}"/>
    <hyperlink ref="B22" r:id="rId4" xr:uid="{705DA39C-0BA0-44A4-A97A-3F2D110C33E3}"/>
    <hyperlink ref="K22:M22" r:id="rId5" display="or   https://jdsn.deere.com" xr:uid="{7F33E8BC-4621-4A65-B2E4-BF6EE754EBC2}"/>
  </hyperlinks>
  <pageMargins left="0.25" right="0.25" top="1" bottom="0.75" header="0.3" footer="0.3"/>
  <pageSetup orientation="portrait" r:id="rId6"/>
  <headerFooter>
    <oddHeader>&amp;L&amp;G&amp;R&amp;G</oddHeader>
    <oddFooter>&amp;L&amp;F
&amp;R&amp;"Calibri"&amp;11&amp;K000000&amp;A&amp;P of &amp;N_x000D_&amp;1#&amp;"Calibri"&amp;10&amp;KFF0000Company Use</oddFooter>
  </headerFooter>
  <rowBreaks count="2" manualBreakCount="2">
    <brk id="30" max="13" man="1"/>
    <brk id="62" max="13" man="1"/>
  </rowBreaks>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35"/>
  <sheetViews>
    <sheetView zoomScaleNormal="100" zoomScaleSheetLayoutView="100" workbookViewId="0">
      <selection activeCell="J5" sqref="J5"/>
    </sheetView>
  </sheetViews>
  <sheetFormatPr defaultRowHeight="13.2" x14ac:dyDescent="0.25"/>
  <cols>
    <col min="1" max="1" width="2.77734375" customWidth="1"/>
    <col min="2" max="2" width="6.5546875" customWidth="1"/>
    <col min="3" max="3" width="7.5546875" customWidth="1"/>
    <col min="4" max="4" width="7.21875" customWidth="1"/>
    <col min="5" max="5" width="20.5546875" customWidth="1"/>
    <col min="6" max="6" width="3.21875" customWidth="1"/>
    <col min="7" max="8" width="6.5546875" customWidth="1"/>
    <col min="9" max="9" width="7.21875" customWidth="1"/>
    <col min="10" max="10" width="16.21875" customWidth="1"/>
    <col min="11" max="11" width="10.21875" customWidth="1"/>
    <col min="12" max="12" width="3.21875" customWidth="1"/>
    <col min="13" max="13" width="16.5546875" hidden="1" customWidth="1"/>
    <col min="14" max="14" width="16.21875" hidden="1" customWidth="1"/>
    <col min="15" max="18" width="9.21875" hidden="1" customWidth="1"/>
    <col min="19" max="19" width="7" hidden="1" customWidth="1"/>
    <col min="20" max="21" width="9.21875" hidden="1" customWidth="1"/>
  </cols>
  <sheetData>
    <row r="1" spans="1:21" ht="22.8" x14ac:dyDescent="0.4">
      <c r="A1" s="239" t="s">
        <v>63</v>
      </c>
      <c r="B1" s="239"/>
      <c r="C1" s="239"/>
      <c r="D1" s="239"/>
      <c r="E1" s="239"/>
      <c r="F1" s="239"/>
      <c r="G1" s="239"/>
      <c r="H1" s="239"/>
      <c r="I1" s="239"/>
      <c r="J1" s="239"/>
      <c r="K1" s="239"/>
      <c r="L1" s="239"/>
      <c r="M1" s="392" t="s">
        <v>64</v>
      </c>
      <c r="N1" s="392"/>
      <c r="O1" s="392"/>
      <c r="P1" s="392"/>
      <c r="Q1" s="392"/>
      <c r="R1" s="392"/>
      <c r="S1" s="392"/>
      <c r="T1" s="392"/>
      <c r="U1" s="392"/>
    </row>
    <row r="2" spans="1:21" ht="18" thickBot="1" x14ac:dyDescent="0.35">
      <c r="A2" s="240" t="s">
        <v>65</v>
      </c>
      <c r="B2" s="240"/>
      <c r="C2" s="240"/>
      <c r="D2" s="240"/>
      <c r="E2" s="240"/>
      <c r="F2" s="240"/>
      <c r="G2" s="240"/>
      <c r="H2" s="240"/>
      <c r="I2" s="240"/>
      <c r="J2" s="240"/>
      <c r="K2" s="240"/>
      <c r="L2" s="240"/>
      <c r="M2" s="83"/>
      <c r="N2" s="83"/>
      <c r="O2" s="83"/>
      <c r="P2" s="83"/>
      <c r="Q2" s="83"/>
      <c r="R2" s="83"/>
      <c r="S2" s="83"/>
      <c r="T2" s="83"/>
      <c r="U2" s="83"/>
    </row>
    <row r="3" spans="1:21" x14ac:dyDescent="0.25">
      <c r="A3" s="15"/>
      <c r="B3" s="396" t="s">
        <v>66</v>
      </c>
      <c r="C3" s="397"/>
      <c r="D3" s="398"/>
      <c r="E3" s="15"/>
      <c r="F3" s="15"/>
      <c r="G3" s="15"/>
      <c r="H3" s="15"/>
      <c r="I3" s="17"/>
      <c r="J3" s="15"/>
      <c r="K3" s="76" t="str">
        <f>'Form Instructions'!M1</f>
        <v>Revision Expiration: 30 September 2024</v>
      </c>
      <c r="L3" s="15"/>
      <c r="M3" s="115" t="s">
        <v>67</v>
      </c>
      <c r="N3" s="115" t="s">
        <v>68</v>
      </c>
      <c r="O3" s="83"/>
      <c r="P3" s="83"/>
      <c r="Q3" s="83"/>
      <c r="R3" s="100" t="s">
        <v>69</v>
      </c>
      <c r="S3" s="83"/>
      <c r="T3" s="121" t="s">
        <v>70</v>
      </c>
      <c r="U3" s="122"/>
    </row>
    <row r="4" spans="1:21" ht="13.8" thickBot="1" x14ac:dyDescent="0.3">
      <c r="A4" s="15"/>
      <c r="B4" s="399" t="s">
        <v>71</v>
      </c>
      <c r="C4" s="400"/>
      <c r="D4" s="401"/>
      <c r="E4" s="23"/>
      <c r="F4" s="23"/>
      <c r="G4" s="23"/>
      <c r="H4" s="23"/>
      <c r="I4" s="30"/>
      <c r="J4" s="23"/>
      <c r="K4" s="133" t="str">
        <f>IF(K20="","",T10)</f>
        <v/>
      </c>
      <c r="L4" s="15"/>
      <c r="M4" s="83"/>
      <c r="N4" s="100" t="s">
        <v>72</v>
      </c>
      <c r="O4" s="83"/>
      <c r="P4" s="100" t="s">
        <v>73</v>
      </c>
      <c r="Q4" s="83"/>
      <c r="R4" s="100"/>
      <c r="S4" s="83"/>
      <c r="T4" s="123" t="str">
        <f>LEFT(D24,20)</f>
        <v/>
      </c>
      <c r="U4" s="124"/>
    </row>
    <row r="5" spans="1:21" ht="12.75" customHeight="1" x14ac:dyDescent="0.25">
      <c r="A5" s="15"/>
      <c r="B5" s="18" t="s">
        <v>74</v>
      </c>
      <c r="C5" s="19"/>
      <c r="D5" s="19"/>
      <c r="E5" s="19"/>
      <c r="F5" s="19"/>
      <c r="G5" s="19"/>
      <c r="H5" s="19"/>
      <c r="I5" s="20" t="s">
        <v>75</v>
      </c>
      <c r="J5" s="42"/>
      <c r="K5" s="21"/>
      <c r="L5" s="15"/>
      <c r="M5" s="115" t="s">
        <v>76</v>
      </c>
      <c r="N5" s="100" t="s">
        <v>77</v>
      </c>
      <c r="O5" s="83"/>
      <c r="P5" s="100" t="s">
        <v>78</v>
      </c>
      <c r="Q5" s="83"/>
      <c r="R5" s="100"/>
      <c r="S5" s="83"/>
      <c r="T5" s="123">
        <f>IF(J35="Other","F9J ",(IF(J35="",(IF(J42="Other","F9J ",J42)),J35)))</f>
        <v>0</v>
      </c>
      <c r="U5" s="124"/>
    </row>
    <row r="6" spans="1:21" ht="12.75" customHeight="1" x14ac:dyDescent="0.25">
      <c r="A6" s="15"/>
      <c r="B6" s="306" t="s">
        <v>79</v>
      </c>
      <c r="C6" s="262"/>
      <c r="D6" s="263"/>
      <c r="E6" s="336"/>
      <c r="F6" s="337"/>
      <c r="G6" s="337"/>
      <c r="H6" s="337"/>
      <c r="I6" s="337"/>
      <c r="J6" s="338"/>
      <c r="K6" s="22"/>
      <c r="L6" s="15"/>
      <c r="M6" s="100" t="s">
        <v>80</v>
      </c>
      <c r="N6" s="83"/>
      <c r="O6" s="83"/>
      <c r="P6" s="100" t="s">
        <v>81</v>
      </c>
      <c r="Q6" s="83"/>
      <c r="R6" s="100"/>
      <c r="S6" s="83"/>
      <c r="T6" s="123" t="str">
        <f>LEFT(T5,4)</f>
        <v>0</v>
      </c>
      <c r="U6" s="124"/>
    </row>
    <row r="7" spans="1:21" ht="12.75" customHeight="1" x14ac:dyDescent="0.25">
      <c r="A7" s="15"/>
      <c r="B7" s="306" t="s">
        <v>82</v>
      </c>
      <c r="C7" s="262"/>
      <c r="D7" s="263"/>
      <c r="E7" s="336"/>
      <c r="F7" s="337"/>
      <c r="G7" s="337"/>
      <c r="H7" s="337"/>
      <c r="I7" s="337"/>
      <c r="J7" s="338"/>
      <c r="K7" s="22"/>
      <c r="L7" s="15"/>
      <c r="M7" s="100" t="s">
        <v>83</v>
      </c>
      <c r="N7" s="100" t="s">
        <v>84</v>
      </c>
      <c r="O7" s="83"/>
      <c r="P7" s="83"/>
      <c r="Q7" s="83"/>
      <c r="R7" s="100"/>
      <c r="S7" s="83"/>
      <c r="T7" s="123" t="str">
        <f>IF(E33=M6,(CONCATENATE((RIGHT(T6,2)))),(RIGHT(T6,2)))</f>
        <v>0</v>
      </c>
      <c r="U7" s="124"/>
    </row>
    <row r="8" spans="1:21" ht="12.75" customHeight="1" x14ac:dyDescent="0.25">
      <c r="A8" s="15"/>
      <c r="B8" s="402" t="s">
        <v>85</v>
      </c>
      <c r="C8" s="257"/>
      <c r="D8" s="257"/>
      <c r="E8" s="258"/>
      <c r="F8" s="336"/>
      <c r="G8" s="403"/>
      <c r="H8" s="403"/>
      <c r="I8" s="404"/>
      <c r="J8" s="15"/>
      <c r="K8" s="22"/>
      <c r="L8" s="15"/>
      <c r="M8" s="100" t="s">
        <v>11</v>
      </c>
      <c r="N8" s="100" t="s">
        <v>86</v>
      </c>
      <c r="O8" s="83"/>
      <c r="P8" s="83"/>
      <c r="Q8" s="83"/>
      <c r="R8" s="100"/>
      <c r="S8" s="83"/>
      <c r="T8" s="123" t="str">
        <f>RIGHT(F8,1)</f>
        <v/>
      </c>
      <c r="U8" s="124"/>
    </row>
    <row r="9" spans="1:21" ht="12.75" customHeight="1" x14ac:dyDescent="0.25">
      <c r="A9" s="15"/>
      <c r="B9" s="306" t="s">
        <v>87</v>
      </c>
      <c r="C9" s="262"/>
      <c r="D9" s="262"/>
      <c r="E9" s="262"/>
      <c r="F9" s="262"/>
      <c r="G9" s="262"/>
      <c r="H9" s="262"/>
      <c r="I9" s="351" t="s">
        <v>88</v>
      </c>
      <c r="J9" s="358"/>
      <c r="K9" s="359"/>
      <c r="L9" s="15"/>
      <c r="M9" s="100" t="s">
        <v>12</v>
      </c>
      <c r="N9" s="100" t="s">
        <v>89</v>
      </c>
      <c r="O9" s="83"/>
      <c r="P9" s="100" t="s">
        <v>90</v>
      </c>
      <c r="Q9" s="83"/>
      <c r="R9" s="100"/>
      <c r="S9" s="83"/>
      <c r="T9" s="123" t="str">
        <f>IF(J27="","",J27)</f>
        <v/>
      </c>
      <c r="U9" s="124"/>
    </row>
    <row r="10" spans="1:21" ht="12.75" customHeight="1" thickBot="1" x14ac:dyDescent="0.3">
      <c r="A10" s="15"/>
      <c r="B10" s="306" t="s">
        <v>91</v>
      </c>
      <c r="C10" s="262"/>
      <c r="D10" s="263"/>
      <c r="E10" s="44"/>
      <c r="F10" s="353" t="s">
        <v>92</v>
      </c>
      <c r="G10" s="354"/>
      <c r="H10" s="354"/>
      <c r="I10" s="354"/>
      <c r="J10" s="354"/>
      <c r="K10" s="355"/>
      <c r="L10" s="15"/>
      <c r="M10" s="100" t="s">
        <v>93</v>
      </c>
      <c r="N10" s="100" t="s">
        <v>94</v>
      </c>
      <c r="O10" s="83"/>
      <c r="P10" s="100" t="s">
        <v>95</v>
      </c>
      <c r="Q10" s="83"/>
      <c r="R10" s="100"/>
      <c r="S10" s="83"/>
      <c r="T10" s="125" t="str">
        <f>CONCATENATE(T4," JDM F20",T7,T8," ",T9)</f>
        <v xml:space="preserve"> JDM F200 </v>
      </c>
      <c r="U10" s="126"/>
    </row>
    <row r="11" spans="1:21" ht="12.75" customHeight="1" x14ac:dyDescent="0.25">
      <c r="A11" s="15"/>
      <c r="B11" s="356" t="s">
        <v>96</v>
      </c>
      <c r="C11" s="272"/>
      <c r="D11" s="272"/>
      <c r="E11" s="272"/>
      <c r="F11" s="357"/>
      <c r="G11" s="357"/>
      <c r="H11" s="394"/>
      <c r="I11" s="394"/>
      <c r="J11" s="394"/>
      <c r="K11" s="395"/>
      <c r="L11" s="15"/>
      <c r="M11" s="100" t="s">
        <v>97</v>
      </c>
      <c r="N11" s="100" t="s">
        <v>98</v>
      </c>
      <c r="O11" s="83"/>
      <c r="P11" s="100" t="s">
        <v>99</v>
      </c>
      <c r="Q11" s="83"/>
      <c r="R11" s="100"/>
      <c r="S11" s="83"/>
      <c r="T11" s="83"/>
      <c r="U11" s="83"/>
    </row>
    <row r="12" spans="1:21" ht="12.75" customHeight="1" x14ac:dyDescent="0.25">
      <c r="A12" s="15"/>
      <c r="B12" s="25" t="s">
        <v>100</v>
      </c>
      <c r="C12" s="15"/>
      <c r="D12" s="15"/>
      <c r="E12" s="15"/>
      <c r="F12" s="15"/>
      <c r="G12" s="15"/>
      <c r="H12" s="15"/>
      <c r="I12" s="15"/>
      <c r="J12" s="15"/>
      <c r="K12" s="22"/>
      <c r="L12" s="15"/>
      <c r="M12" s="100" t="s">
        <v>99</v>
      </c>
      <c r="N12" s="100" t="s">
        <v>99</v>
      </c>
      <c r="O12" s="83"/>
      <c r="P12" s="100" t="s">
        <v>101</v>
      </c>
      <c r="Q12" s="83"/>
      <c r="R12" s="100"/>
      <c r="S12" s="83"/>
      <c r="T12" s="83"/>
      <c r="U12" s="83"/>
    </row>
    <row r="13" spans="1:21" ht="12.75" customHeight="1" thickBot="1" x14ac:dyDescent="0.3">
      <c r="A13" s="15"/>
      <c r="B13" s="360"/>
      <c r="C13" s="361"/>
      <c r="D13" s="361"/>
      <c r="E13" s="361"/>
      <c r="F13" s="361"/>
      <c r="G13" s="361"/>
      <c r="H13" s="361"/>
      <c r="I13" s="361"/>
      <c r="J13" s="361"/>
      <c r="K13" s="362"/>
      <c r="L13" s="15"/>
      <c r="M13" s="115" t="s">
        <v>102</v>
      </c>
      <c r="N13" s="83"/>
      <c r="O13" s="83"/>
      <c r="P13" s="100" t="s">
        <v>103</v>
      </c>
      <c r="Q13" s="83"/>
      <c r="R13" s="100"/>
      <c r="S13" s="83"/>
      <c r="T13" s="83"/>
      <c r="U13" s="83"/>
    </row>
    <row r="14" spans="1:21" ht="5.85" customHeight="1" thickBot="1" x14ac:dyDescent="0.3">
      <c r="A14" s="15"/>
      <c r="B14" s="15"/>
      <c r="C14" s="15"/>
      <c r="D14" s="15"/>
      <c r="E14" s="15"/>
      <c r="F14" s="15"/>
      <c r="G14" s="15"/>
      <c r="H14" s="15"/>
      <c r="I14" s="15"/>
      <c r="J14" s="15"/>
      <c r="K14" s="15"/>
      <c r="L14" s="15"/>
      <c r="M14" s="100" t="s">
        <v>104</v>
      </c>
      <c r="N14" s="100" t="s">
        <v>105</v>
      </c>
      <c r="O14" s="83"/>
      <c r="P14" s="100" t="s">
        <v>99</v>
      </c>
      <c r="Q14" s="83"/>
      <c r="R14" s="100"/>
      <c r="S14" s="83"/>
      <c r="T14" s="83"/>
      <c r="U14" s="83"/>
    </row>
    <row r="15" spans="1:21" ht="13.5" customHeight="1" x14ac:dyDescent="0.25">
      <c r="A15" s="15"/>
      <c r="B15" s="18" t="s">
        <v>106</v>
      </c>
      <c r="C15" s="19"/>
      <c r="D15" s="19"/>
      <c r="E15" s="19"/>
      <c r="F15" s="19"/>
      <c r="G15" s="20"/>
      <c r="H15" s="19"/>
      <c r="I15" s="19"/>
      <c r="J15" s="19"/>
      <c r="K15" s="21"/>
      <c r="L15" s="15"/>
      <c r="M15" s="100" t="s">
        <v>83</v>
      </c>
      <c r="N15" s="100" t="s">
        <v>107</v>
      </c>
      <c r="O15" s="83"/>
      <c r="P15" s="100"/>
      <c r="Q15" s="83"/>
      <c r="R15" s="100"/>
      <c r="S15" s="83"/>
      <c r="T15" s="83"/>
      <c r="U15" s="83"/>
    </row>
    <row r="16" spans="1:21" ht="12.75" customHeight="1" x14ac:dyDescent="0.25">
      <c r="A16" s="15"/>
      <c r="B16" s="306" t="s">
        <v>108</v>
      </c>
      <c r="C16" s="263"/>
      <c r="D16" s="351"/>
      <c r="E16" s="187"/>
      <c r="F16" s="15"/>
      <c r="G16" s="261" t="s">
        <v>109</v>
      </c>
      <c r="H16" s="262"/>
      <c r="I16" s="263"/>
      <c r="J16" s="349"/>
      <c r="K16" s="350"/>
      <c r="L16" s="15"/>
      <c r="M16" s="100" t="s">
        <v>11</v>
      </c>
      <c r="N16" s="100" t="s">
        <v>110</v>
      </c>
      <c r="O16" s="83"/>
      <c r="P16" s="100" t="s">
        <v>88</v>
      </c>
      <c r="Q16" s="83"/>
      <c r="R16" s="100"/>
      <c r="S16" s="83"/>
      <c r="T16" s="83"/>
      <c r="U16" s="83"/>
    </row>
    <row r="17" spans="1:21" ht="12.75" customHeight="1" x14ac:dyDescent="0.25">
      <c r="A17" s="15"/>
      <c r="B17" s="306" t="s">
        <v>111</v>
      </c>
      <c r="C17" s="263"/>
      <c r="D17" s="351"/>
      <c r="E17" s="187"/>
      <c r="F17" s="15"/>
      <c r="G17" s="65" t="s">
        <v>112</v>
      </c>
      <c r="H17" s="64"/>
      <c r="I17" s="63"/>
      <c r="J17" s="351"/>
      <c r="K17" s="352"/>
      <c r="L17" s="15"/>
      <c r="M17" s="100" t="s">
        <v>12</v>
      </c>
      <c r="N17" s="100" t="s">
        <v>113</v>
      </c>
      <c r="O17" s="83"/>
      <c r="P17" s="100" t="s">
        <v>114</v>
      </c>
      <c r="Q17" s="83"/>
      <c r="R17" s="100"/>
      <c r="S17" s="83"/>
      <c r="T17" s="83"/>
      <c r="U17" s="83"/>
    </row>
    <row r="18" spans="1:21" ht="12.75" customHeight="1" x14ac:dyDescent="0.25">
      <c r="A18" s="15"/>
      <c r="B18" s="306" t="s">
        <v>115</v>
      </c>
      <c r="C18" s="263"/>
      <c r="D18" s="351"/>
      <c r="E18" s="187"/>
      <c r="F18" s="15"/>
      <c r="G18" s="65" t="s">
        <v>116</v>
      </c>
      <c r="H18" s="64"/>
      <c r="I18" s="63"/>
      <c r="J18" s="324"/>
      <c r="K18" s="325"/>
      <c r="L18" s="15"/>
      <c r="M18" s="100" t="s">
        <v>93</v>
      </c>
      <c r="N18" s="100" t="s">
        <v>117</v>
      </c>
      <c r="O18" s="83"/>
      <c r="P18" s="100" t="s">
        <v>118</v>
      </c>
      <c r="Q18" s="83"/>
      <c r="R18" s="100"/>
      <c r="S18" s="83"/>
      <c r="T18" s="83"/>
      <c r="U18" s="83"/>
    </row>
    <row r="19" spans="1:21" ht="12.75" customHeight="1" x14ac:dyDescent="0.25">
      <c r="A19" s="15"/>
      <c r="B19" s="306" t="s">
        <v>119</v>
      </c>
      <c r="C19" s="263"/>
      <c r="D19" s="351"/>
      <c r="E19" s="187"/>
      <c r="F19" s="15"/>
      <c r="G19" s="183" t="s">
        <v>120</v>
      </c>
      <c r="H19" s="183"/>
      <c r="I19" s="183"/>
      <c r="J19" s="351"/>
      <c r="K19" s="352"/>
      <c r="L19" s="15"/>
      <c r="M19" s="100" t="s">
        <v>97</v>
      </c>
      <c r="N19" s="100" t="s">
        <v>99</v>
      </c>
      <c r="O19" s="83"/>
      <c r="P19" s="83"/>
      <c r="Q19" s="83"/>
      <c r="R19" s="100"/>
      <c r="S19" s="83"/>
      <c r="T19" s="83"/>
      <c r="U19" s="83"/>
    </row>
    <row r="20" spans="1:21" ht="12.75" customHeight="1" x14ac:dyDescent="0.25">
      <c r="A20" s="15"/>
      <c r="B20" s="306" t="s">
        <v>121</v>
      </c>
      <c r="C20" s="263"/>
      <c r="D20" s="345"/>
      <c r="E20" s="189"/>
      <c r="F20" s="15"/>
      <c r="G20" s="342" t="s">
        <v>122</v>
      </c>
      <c r="H20" s="343"/>
      <c r="I20" s="343"/>
      <c r="J20" s="344"/>
      <c r="K20" s="66"/>
      <c r="L20" s="15"/>
      <c r="M20" s="100" t="s">
        <v>99</v>
      </c>
      <c r="N20" s="83"/>
      <c r="O20" s="83"/>
      <c r="P20" s="83"/>
      <c r="Q20" s="83"/>
      <c r="R20" s="83"/>
      <c r="S20" s="83"/>
      <c r="T20" s="83"/>
      <c r="U20" s="83"/>
    </row>
    <row r="21" spans="1:21" ht="12.75" customHeight="1" thickBot="1" x14ac:dyDescent="0.3">
      <c r="A21" s="15"/>
      <c r="B21" s="348" t="s">
        <v>123</v>
      </c>
      <c r="C21" s="313"/>
      <c r="D21" s="346"/>
      <c r="E21" s="347"/>
      <c r="F21" s="23"/>
      <c r="G21" s="23"/>
      <c r="H21" s="23"/>
      <c r="I21" s="23"/>
      <c r="J21" s="23"/>
      <c r="K21" s="24"/>
      <c r="L21" s="15"/>
      <c r="M21" s="115" t="s">
        <v>124</v>
      </c>
      <c r="N21" s="100" t="s">
        <v>125</v>
      </c>
      <c r="O21" s="83"/>
      <c r="P21" s="83"/>
      <c r="Q21" s="83"/>
      <c r="R21" s="83"/>
      <c r="S21" s="83"/>
      <c r="T21" s="83"/>
      <c r="U21" s="83"/>
    </row>
    <row r="22" spans="1:21" ht="5.85" customHeight="1" thickBot="1" x14ac:dyDescent="0.3">
      <c r="A22" s="15"/>
      <c r="B22" s="15"/>
      <c r="C22" s="15"/>
      <c r="D22" s="15"/>
      <c r="E22" s="15"/>
      <c r="F22" s="15"/>
      <c r="G22" s="15"/>
      <c r="H22" s="15"/>
      <c r="I22" s="15"/>
      <c r="J22" s="15"/>
      <c r="K22" s="15"/>
      <c r="L22" s="15"/>
      <c r="M22" s="100" t="s">
        <v>10</v>
      </c>
      <c r="N22" s="100" t="s">
        <v>126</v>
      </c>
      <c r="O22" s="83"/>
      <c r="P22" s="83"/>
      <c r="Q22" s="83"/>
      <c r="R22" s="83"/>
      <c r="S22" s="83"/>
      <c r="T22" s="83"/>
      <c r="U22" s="83"/>
    </row>
    <row r="23" spans="1:21" ht="13.5" customHeight="1" x14ac:dyDescent="0.25">
      <c r="A23" s="15"/>
      <c r="B23" s="18" t="s">
        <v>127</v>
      </c>
      <c r="C23" s="19"/>
      <c r="D23" s="19"/>
      <c r="E23" s="19"/>
      <c r="F23" s="19"/>
      <c r="G23" s="19"/>
      <c r="H23" s="19"/>
      <c r="I23" s="19"/>
      <c r="J23" s="19"/>
      <c r="K23" s="21"/>
      <c r="L23" s="15"/>
      <c r="M23" s="100" t="s">
        <v>128</v>
      </c>
      <c r="N23" s="100" t="s">
        <v>129</v>
      </c>
      <c r="O23" s="83"/>
      <c r="P23" s="83"/>
      <c r="Q23" s="83"/>
      <c r="R23" s="83"/>
      <c r="S23" s="83"/>
      <c r="T23" s="83"/>
      <c r="U23" s="83"/>
    </row>
    <row r="24" spans="1:21" ht="12.75" customHeight="1" x14ac:dyDescent="0.25">
      <c r="A24" s="15"/>
      <c r="B24" s="182" t="s">
        <v>108</v>
      </c>
      <c r="C24" s="183"/>
      <c r="D24" s="186" t="str">
        <f t="shared" ref="D24:D29" si="0">IF($K$20="Yes", (IF(D16="", "",D16)),"")</f>
        <v/>
      </c>
      <c r="E24" s="187"/>
      <c r="F24" s="15"/>
      <c r="G24" s="261" t="s">
        <v>112</v>
      </c>
      <c r="H24" s="262"/>
      <c r="I24" s="263"/>
      <c r="J24" s="186" t="str">
        <f>IF($K$20="Yes", (IF(J17="", "",J17)),"")</f>
        <v/>
      </c>
      <c r="K24" s="352"/>
      <c r="L24" s="15"/>
      <c r="M24" s="100" t="s">
        <v>130</v>
      </c>
      <c r="N24" s="100" t="s">
        <v>131</v>
      </c>
      <c r="O24" s="83"/>
      <c r="P24" s="83"/>
      <c r="Q24" s="83"/>
      <c r="R24" s="116">
        <v>36526</v>
      </c>
      <c r="S24" s="83"/>
      <c r="T24" s="83"/>
      <c r="U24" s="83"/>
    </row>
    <row r="25" spans="1:21" ht="12.75" customHeight="1" x14ac:dyDescent="0.25">
      <c r="A25" s="15"/>
      <c r="B25" s="182" t="s">
        <v>111</v>
      </c>
      <c r="C25" s="183"/>
      <c r="D25" s="186" t="str">
        <f t="shared" si="0"/>
        <v/>
      </c>
      <c r="E25" s="187"/>
      <c r="F25" s="15"/>
      <c r="G25" s="261" t="s">
        <v>116</v>
      </c>
      <c r="H25" s="262"/>
      <c r="I25" s="263"/>
      <c r="J25" s="363" t="str">
        <f>IF($K$20="Yes", (IF(J18="", "",J18)),"")</f>
        <v/>
      </c>
      <c r="K25" s="364"/>
      <c r="L25" s="15"/>
      <c r="M25" s="100" t="s">
        <v>132</v>
      </c>
      <c r="N25" s="100" t="s">
        <v>133</v>
      </c>
      <c r="O25" s="83"/>
      <c r="P25" s="83"/>
      <c r="Q25" s="83"/>
      <c r="R25" s="116">
        <v>2958101</v>
      </c>
      <c r="S25" s="83"/>
      <c r="T25" s="83"/>
      <c r="U25" s="83"/>
    </row>
    <row r="26" spans="1:21" ht="12.75" customHeight="1" x14ac:dyDescent="0.25">
      <c r="A26" s="15"/>
      <c r="B26" s="182" t="s">
        <v>115</v>
      </c>
      <c r="C26" s="183"/>
      <c r="D26" s="186" t="str">
        <f t="shared" si="0"/>
        <v/>
      </c>
      <c r="E26" s="187"/>
      <c r="F26" s="15"/>
      <c r="G26" s="183" t="s">
        <v>120</v>
      </c>
      <c r="H26" s="183"/>
      <c r="I26" s="183"/>
      <c r="J26" s="363" t="str">
        <f>IF($K$20="Yes", (IF(J19="", "",J19)),"")</f>
        <v/>
      </c>
      <c r="K26" s="364"/>
      <c r="L26" s="15"/>
      <c r="M26" s="100" t="s">
        <v>134</v>
      </c>
      <c r="N26" s="100" t="s">
        <v>99</v>
      </c>
      <c r="O26" s="83"/>
      <c r="P26" s="83"/>
      <c r="Q26" s="83"/>
      <c r="R26" s="83"/>
      <c r="S26" s="83"/>
      <c r="T26" s="83"/>
      <c r="U26" s="83"/>
    </row>
    <row r="27" spans="1:21" ht="12.75" customHeight="1" x14ac:dyDescent="0.25">
      <c r="A27" s="15"/>
      <c r="B27" s="182" t="s">
        <v>119</v>
      </c>
      <c r="C27" s="183"/>
      <c r="D27" s="186" t="str">
        <f t="shared" si="0"/>
        <v/>
      </c>
      <c r="E27" s="187"/>
      <c r="F27" s="15"/>
      <c r="G27" s="183" t="s">
        <v>135</v>
      </c>
      <c r="H27" s="183"/>
      <c r="I27" s="183"/>
      <c r="J27" s="371"/>
      <c r="K27" s="364"/>
      <c r="L27" s="15"/>
      <c r="M27" s="100"/>
      <c r="N27" s="83"/>
      <c r="O27" s="83"/>
      <c r="P27" s="83"/>
      <c r="Q27" s="83"/>
      <c r="R27" s="83"/>
      <c r="S27" s="83"/>
      <c r="T27" s="83"/>
      <c r="U27" s="83"/>
    </row>
    <row r="28" spans="1:21" ht="12.75" customHeight="1" x14ac:dyDescent="0.25">
      <c r="A28" s="15"/>
      <c r="B28" s="182" t="s">
        <v>121</v>
      </c>
      <c r="C28" s="183"/>
      <c r="D28" s="188" t="str">
        <f t="shared" si="0"/>
        <v/>
      </c>
      <c r="E28" s="189"/>
      <c r="F28" s="15"/>
      <c r="G28" s="256" t="s">
        <v>136</v>
      </c>
      <c r="H28" s="270"/>
      <c r="I28" s="270"/>
      <c r="J28" s="270"/>
      <c r="K28" s="43"/>
      <c r="L28" s="15"/>
      <c r="M28" s="115" t="s">
        <v>137</v>
      </c>
      <c r="N28" s="115" t="s">
        <v>138</v>
      </c>
      <c r="O28" s="83"/>
      <c r="P28" s="83"/>
      <c r="Q28" s="83"/>
      <c r="R28" s="83"/>
      <c r="S28" s="83"/>
      <c r="T28" s="83"/>
      <c r="U28" s="83"/>
    </row>
    <row r="29" spans="1:21" ht="12" customHeight="1" x14ac:dyDescent="0.25">
      <c r="A29" s="15"/>
      <c r="B29" s="184" t="s">
        <v>123</v>
      </c>
      <c r="C29" s="185"/>
      <c r="D29" s="244" t="str">
        <f t="shared" si="0"/>
        <v/>
      </c>
      <c r="E29" s="314"/>
      <c r="F29" s="15"/>
      <c r="G29" s="271" t="s">
        <v>139</v>
      </c>
      <c r="H29" s="272"/>
      <c r="I29" s="272"/>
      <c r="J29" s="272"/>
      <c r="K29" s="333"/>
      <c r="L29" s="15"/>
      <c r="M29" s="100" t="s">
        <v>140</v>
      </c>
      <c r="N29" s="100"/>
      <c r="O29" s="83"/>
      <c r="P29" s="83"/>
      <c r="Q29" s="83"/>
      <c r="R29" s="83"/>
      <c r="S29" s="83"/>
      <c r="T29" s="83"/>
      <c r="U29" s="83"/>
    </row>
    <row r="30" spans="1:21" ht="24.75" customHeight="1" thickBot="1" x14ac:dyDescent="0.35">
      <c r="A30" s="15"/>
      <c r="B30" s="367"/>
      <c r="C30" s="368"/>
      <c r="D30" s="368"/>
      <c r="E30" s="368"/>
      <c r="F30" s="23"/>
      <c r="G30" s="339"/>
      <c r="H30" s="340"/>
      <c r="I30" s="340"/>
      <c r="J30" s="340"/>
      <c r="K30" s="341"/>
      <c r="L30" s="15"/>
      <c r="M30" s="100" t="s">
        <v>141</v>
      </c>
      <c r="N30" s="100" t="s">
        <v>142</v>
      </c>
      <c r="O30" s="83"/>
      <c r="P30" s="83"/>
      <c r="Q30" s="83"/>
      <c r="R30" s="117" t="s">
        <v>143</v>
      </c>
      <c r="S30" s="83"/>
      <c r="T30" s="83"/>
      <c r="U30" s="83"/>
    </row>
    <row r="31" spans="1:21" ht="5.85" customHeight="1" thickBot="1" x14ac:dyDescent="0.35">
      <c r="A31" s="15"/>
      <c r="B31" s="15"/>
      <c r="C31" s="15"/>
      <c r="D31" s="15"/>
      <c r="E31" s="15"/>
      <c r="F31" s="15"/>
      <c r="G31" s="15"/>
      <c r="H31" s="15"/>
      <c r="I31" s="15"/>
      <c r="J31" s="15"/>
      <c r="K31" s="15"/>
      <c r="L31" s="15"/>
      <c r="M31" s="100" t="s">
        <v>144</v>
      </c>
      <c r="N31" s="100" t="s">
        <v>145</v>
      </c>
      <c r="O31" s="83"/>
      <c r="P31" s="83"/>
      <c r="Q31" s="83"/>
      <c r="R31" s="118" t="s">
        <v>146</v>
      </c>
      <c r="S31" s="83"/>
      <c r="T31" s="83"/>
      <c r="U31" s="83"/>
    </row>
    <row r="32" spans="1:21" ht="12.75" customHeight="1" x14ac:dyDescent="0.3">
      <c r="A32" s="15"/>
      <c r="B32" s="18" t="s">
        <v>147</v>
      </c>
      <c r="C32" s="19"/>
      <c r="D32" s="19"/>
      <c r="E32" s="19"/>
      <c r="F32" s="19"/>
      <c r="G32" s="19"/>
      <c r="H32" s="19"/>
      <c r="I32" s="19"/>
      <c r="J32" s="19"/>
      <c r="K32" s="21"/>
      <c r="L32" s="15"/>
      <c r="M32" s="100" t="s">
        <v>148</v>
      </c>
      <c r="N32" s="100" t="s">
        <v>149</v>
      </c>
      <c r="O32" s="83"/>
      <c r="P32" s="83"/>
      <c r="Q32" s="83"/>
      <c r="R32" s="118" t="s">
        <v>150</v>
      </c>
      <c r="S32" s="83"/>
      <c r="T32" s="83"/>
      <c r="U32" s="83"/>
    </row>
    <row r="33" spans="1:21" ht="12.75" customHeight="1" x14ac:dyDescent="0.3">
      <c r="A33" s="15"/>
      <c r="B33" s="182" t="s">
        <v>151</v>
      </c>
      <c r="C33" s="183"/>
      <c r="D33" s="183"/>
      <c r="E33" s="44"/>
      <c r="F33" s="15"/>
      <c r="G33" s="271" t="s">
        <v>152</v>
      </c>
      <c r="H33" s="272"/>
      <c r="I33" s="273"/>
      <c r="J33" s="308"/>
      <c r="K33" s="309"/>
      <c r="L33" s="15"/>
      <c r="M33" s="100" t="s">
        <v>153</v>
      </c>
      <c r="N33" s="100" t="s">
        <v>154</v>
      </c>
      <c r="O33" s="83"/>
      <c r="P33" s="83"/>
      <c r="Q33" s="83"/>
      <c r="R33" s="118" t="s">
        <v>155</v>
      </c>
      <c r="S33" s="83"/>
      <c r="T33" s="83"/>
      <c r="U33" s="83"/>
    </row>
    <row r="34" spans="1:21" ht="12.75" customHeight="1" x14ac:dyDescent="0.3">
      <c r="A34" s="15"/>
      <c r="B34" s="182" t="s">
        <v>124</v>
      </c>
      <c r="C34" s="183"/>
      <c r="D34" s="183"/>
      <c r="E34" s="45"/>
      <c r="F34" s="15"/>
      <c r="G34" s="261" t="s">
        <v>137</v>
      </c>
      <c r="H34" s="262"/>
      <c r="I34" s="263"/>
      <c r="J34" s="315"/>
      <c r="K34" s="316"/>
      <c r="L34" s="15"/>
      <c r="M34" s="100" t="s">
        <v>99</v>
      </c>
      <c r="N34" s="100" t="s">
        <v>99</v>
      </c>
      <c r="O34" s="83"/>
      <c r="P34" s="83"/>
      <c r="Q34" s="83"/>
      <c r="R34" s="118" t="s">
        <v>156</v>
      </c>
      <c r="S34" s="83"/>
      <c r="T34" s="83"/>
      <c r="U34" s="83"/>
    </row>
    <row r="35" spans="1:21" ht="12.75" customHeight="1" x14ac:dyDescent="0.3">
      <c r="A35" s="15"/>
      <c r="B35" s="365" t="s">
        <v>157</v>
      </c>
      <c r="C35" s="366"/>
      <c r="D35" s="366"/>
      <c r="E35" s="46"/>
      <c r="F35" s="15"/>
      <c r="G35" s="183" t="s">
        <v>158</v>
      </c>
      <c r="H35" s="241"/>
      <c r="I35" s="241"/>
      <c r="J35" s="242"/>
      <c r="K35" s="243"/>
      <c r="L35" s="15"/>
      <c r="M35" s="100"/>
      <c r="N35" s="83"/>
      <c r="O35" s="83"/>
      <c r="P35" s="83"/>
      <c r="Q35" s="83"/>
      <c r="R35" s="118" t="s">
        <v>159</v>
      </c>
      <c r="S35" s="83"/>
      <c r="T35" s="83"/>
      <c r="U35" s="83"/>
    </row>
    <row r="36" spans="1:21" ht="12.75" customHeight="1" x14ac:dyDescent="0.3">
      <c r="A36" s="15"/>
      <c r="B36" s="184" t="s">
        <v>160</v>
      </c>
      <c r="C36" s="185"/>
      <c r="D36" s="185"/>
      <c r="E36" s="62"/>
      <c r="F36" s="15"/>
      <c r="G36" s="310" t="s">
        <v>152</v>
      </c>
      <c r="H36" s="310"/>
      <c r="I36" s="310"/>
      <c r="J36" s="317"/>
      <c r="K36" s="318"/>
      <c r="L36" s="15"/>
      <c r="M36" s="83"/>
      <c r="N36" s="115" t="s">
        <v>161</v>
      </c>
      <c r="O36" s="83"/>
      <c r="P36" s="83"/>
      <c r="Q36" s="83"/>
      <c r="R36" s="118" t="s">
        <v>162</v>
      </c>
      <c r="S36" s="83"/>
      <c r="T36" s="83"/>
      <c r="U36" s="83"/>
    </row>
    <row r="37" spans="1:21" ht="12.75" customHeight="1" thickBot="1" x14ac:dyDescent="0.35">
      <c r="A37" s="15"/>
      <c r="B37" s="326" t="s">
        <v>163</v>
      </c>
      <c r="C37" s="327"/>
      <c r="D37" s="327"/>
      <c r="E37" s="47"/>
      <c r="F37" s="51"/>
      <c r="G37" s="311" t="s">
        <v>164</v>
      </c>
      <c r="H37" s="312"/>
      <c r="I37" s="313"/>
      <c r="J37" s="47"/>
      <c r="K37" s="67" t="s">
        <v>165</v>
      </c>
      <c r="L37" s="15"/>
      <c r="M37" s="115" t="s">
        <v>166</v>
      </c>
      <c r="N37" s="100" t="s">
        <v>167</v>
      </c>
      <c r="O37" s="83"/>
      <c r="P37" s="83"/>
      <c r="Q37" s="83"/>
      <c r="R37" s="117" t="s">
        <v>143</v>
      </c>
      <c r="S37" s="83"/>
      <c r="T37" s="83"/>
      <c r="U37" s="83"/>
    </row>
    <row r="38" spans="1:21" ht="5.85" customHeight="1" thickBot="1" x14ac:dyDescent="0.35">
      <c r="A38" s="15"/>
      <c r="B38" s="15"/>
      <c r="C38" s="15"/>
      <c r="D38" s="15"/>
      <c r="E38" s="15"/>
      <c r="F38" s="15"/>
      <c r="G38" s="15"/>
      <c r="H38" s="15"/>
      <c r="I38" s="15"/>
      <c r="J38" s="15"/>
      <c r="K38" s="15"/>
      <c r="L38" s="15"/>
      <c r="M38" s="84"/>
      <c r="N38" s="100" t="s">
        <v>168</v>
      </c>
      <c r="O38" s="83"/>
      <c r="P38" s="83"/>
      <c r="Q38" s="83"/>
      <c r="R38" s="118" t="s">
        <v>169</v>
      </c>
      <c r="S38" s="83"/>
      <c r="T38" s="83"/>
      <c r="U38" s="83"/>
    </row>
    <row r="39" spans="1:21" ht="12.75" customHeight="1" x14ac:dyDescent="0.3">
      <c r="A39" s="15"/>
      <c r="B39" s="369" t="s">
        <v>170</v>
      </c>
      <c r="C39" s="370"/>
      <c r="D39" s="370"/>
      <c r="E39" s="322"/>
      <c r="F39" s="322"/>
      <c r="G39" s="322"/>
      <c r="H39" s="322"/>
      <c r="I39" s="322"/>
      <c r="J39" s="322"/>
      <c r="K39" s="323"/>
      <c r="L39" s="15"/>
      <c r="M39" s="84" t="s">
        <v>171</v>
      </c>
      <c r="N39" s="100" t="s">
        <v>172</v>
      </c>
      <c r="O39" s="83"/>
      <c r="P39" s="83"/>
      <c r="Q39" s="83"/>
      <c r="R39" s="118" t="s">
        <v>173</v>
      </c>
      <c r="S39" s="83"/>
      <c r="T39" s="83"/>
      <c r="U39" s="83"/>
    </row>
    <row r="40" spans="1:21" ht="12.75" customHeight="1" x14ac:dyDescent="0.3">
      <c r="A40" s="15"/>
      <c r="B40" s="182" t="s">
        <v>174</v>
      </c>
      <c r="C40" s="183"/>
      <c r="D40" s="183"/>
      <c r="E40" s="45"/>
      <c r="F40" s="15"/>
      <c r="G40" s="271" t="s">
        <v>152</v>
      </c>
      <c r="H40" s="272"/>
      <c r="I40" s="273"/>
      <c r="J40" s="308"/>
      <c r="K40" s="309"/>
      <c r="L40" s="15"/>
      <c r="M40" s="84" t="s">
        <v>175</v>
      </c>
      <c r="N40" s="100" t="s">
        <v>149</v>
      </c>
      <c r="O40" s="83"/>
      <c r="P40" s="83"/>
      <c r="Q40" s="83"/>
      <c r="R40" s="118" t="s">
        <v>176</v>
      </c>
      <c r="S40" s="83"/>
      <c r="T40" s="83"/>
      <c r="U40" s="83"/>
    </row>
    <row r="41" spans="1:21" ht="12.75" customHeight="1" x14ac:dyDescent="0.3">
      <c r="A41" s="15"/>
      <c r="B41" s="182" t="s">
        <v>124</v>
      </c>
      <c r="C41" s="183"/>
      <c r="D41" s="183"/>
      <c r="E41" s="45"/>
      <c r="F41" s="15"/>
      <c r="G41" s="183" t="s">
        <v>137</v>
      </c>
      <c r="H41" s="183"/>
      <c r="I41" s="183"/>
      <c r="J41" s="315"/>
      <c r="K41" s="316"/>
      <c r="L41" s="15"/>
      <c r="M41" s="84" t="s">
        <v>177</v>
      </c>
      <c r="N41" s="100" t="s">
        <v>99</v>
      </c>
      <c r="O41" s="83"/>
      <c r="P41" s="83"/>
      <c r="Q41" s="83"/>
      <c r="R41" s="118" t="s">
        <v>162</v>
      </c>
      <c r="S41" s="83"/>
      <c r="T41" s="83"/>
      <c r="U41" s="83"/>
    </row>
    <row r="42" spans="1:21" ht="12.75" customHeight="1" x14ac:dyDescent="0.3">
      <c r="A42" s="15"/>
      <c r="B42" s="365" t="s">
        <v>157</v>
      </c>
      <c r="C42" s="366"/>
      <c r="D42" s="366"/>
      <c r="E42" s="46"/>
      <c r="F42" s="15"/>
      <c r="G42" s="183" t="s">
        <v>158</v>
      </c>
      <c r="H42" s="241"/>
      <c r="I42" s="241"/>
      <c r="J42" s="244"/>
      <c r="K42" s="243"/>
      <c r="L42" s="15"/>
      <c r="M42" s="84" t="s">
        <v>178</v>
      </c>
      <c r="N42" s="100"/>
      <c r="O42" s="83"/>
      <c r="P42" s="83"/>
      <c r="Q42" s="83"/>
      <c r="R42" s="83"/>
      <c r="S42" s="83"/>
      <c r="T42" s="83"/>
      <c r="U42" s="83"/>
    </row>
    <row r="43" spans="1:21" ht="12.75" customHeight="1" x14ac:dyDescent="0.3">
      <c r="A43" s="15"/>
      <c r="B43" s="182" t="s">
        <v>160</v>
      </c>
      <c r="C43" s="183"/>
      <c r="D43" s="183"/>
      <c r="E43" s="46"/>
      <c r="F43" s="15"/>
      <c r="G43" s="310" t="s">
        <v>152</v>
      </c>
      <c r="H43" s="310"/>
      <c r="I43" s="310"/>
      <c r="J43" s="317"/>
      <c r="K43" s="318"/>
      <c r="L43" s="15"/>
      <c r="M43" s="84" t="s">
        <v>179</v>
      </c>
      <c r="N43" s="83"/>
      <c r="O43" s="83"/>
      <c r="P43" s="83"/>
      <c r="Q43" s="83"/>
      <c r="R43" s="119"/>
      <c r="S43" s="83"/>
      <c r="T43" s="83"/>
      <c r="U43" s="83"/>
    </row>
    <row r="44" spans="1:21" ht="12.75" customHeight="1" thickBot="1" x14ac:dyDescent="0.35">
      <c r="A44" s="15"/>
      <c r="B44" s="326" t="s">
        <v>163</v>
      </c>
      <c r="C44" s="327"/>
      <c r="D44" s="327"/>
      <c r="E44" s="47"/>
      <c r="F44" s="51"/>
      <c r="G44" s="311" t="s">
        <v>164</v>
      </c>
      <c r="H44" s="312"/>
      <c r="I44" s="313"/>
      <c r="J44" s="47"/>
      <c r="K44" s="67" t="s">
        <v>165</v>
      </c>
      <c r="L44" s="15"/>
      <c r="M44" s="84" t="s">
        <v>180</v>
      </c>
      <c r="N44" s="100" t="s">
        <v>181</v>
      </c>
      <c r="O44" s="83"/>
      <c r="P44" s="83"/>
      <c r="Q44" s="83"/>
      <c r="R44" s="119"/>
      <c r="S44" s="83"/>
      <c r="T44" s="83"/>
      <c r="U44" s="83"/>
    </row>
    <row r="45" spans="1:21" ht="5.85" customHeight="1" thickBot="1" x14ac:dyDescent="0.35">
      <c r="A45" s="15"/>
      <c r="B45" s="15"/>
      <c r="C45" s="15"/>
      <c r="D45" s="15"/>
      <c r="E45" s="15"/>
      <c r="F45" s="15"/>
      <c r="G45" s="15"/>
      <c r="H45" s="15"/>
      <c r="I45" s="15"/>
      <c r="J45" s="15"/>
      <c r="K45" s="15"/>
      <c r="L45" s="15"/>
      <c r="M45" s="84" t="s">
        <v>182</v>
      </c>
      <c r="N45" s="100" t="s">
        <v>98</v>
      </c>
      <c r="O45" s="83"/>
      <c r="P45" s="83"/>
      <c r="Q45" s="83"/>
      <c r="R45" s="119"/>
      <c r="S45" s="83"/>
      <c r="T45" s="83"/>
      <c r="U45" s="83"/>
    </row>
    <row r="46" spans="1:21" ht="13.5" customHeight="1" x14ac:dyDescent="0.3">
      <c r="A46" s="15"/>
      <c r="B46" s="18" t="s">
        <v>183</v>
      </c>
      <c r="C46" s="19"/>
      <c r="D46" s="19"/>
      <c r="E46" s="19"/>
      <c r="F46" s="19"/>
      <c r="G46" s="19"/>
      <c r="H46" s="19"/>
      <c r="I46" s="19"/>
      <c r="J46" s="19"/>
      <c r="K46" s="21"/>
      <c r="L46" s="15"/>
      <c r="M46" s="84" t="s">
        <v>184</v>
      </c>
      <c r="N46" s="83">
        <v>1</v>
      </c>
      <c r="O46" s="83"/>
      <c r="P46" s="83"/>
      <c r="Q46" s="83"/>
      <c r="R46" s="119"/>
      <c r="S46" s="83"/>
      <c r="T46" s="83"/>
      <c r="U46" s="83"/>
    </row>
    <row r="47" spans="1:21" ht="12.75" customHeight="1" x14ac:dyDescent="0.3">
      <c r="A47" s="15"/>
      <c r="B47" s="182" t="s">
        <v>185</v>
      </c>
      <c r="C47" s="183"/>
      <c r="D47" s="183"/>
      <c r="E47" s="50"/>
      <c r="F47" s="15"/>
      <c r="G47" s="261" t="s">
        <v>186</v>
      </c>
      <c r="H47" s="262"/>
      <c r="I47" s="263"/>
      <c r="J47" s="377"/>
      <c r="K47" s="316"/>
      <c r="L47" s="15"/>
      <c r="M47" s="84" t="s">
        <v>187</v>
      </c>
      <c r="N47" s="83">
        <v>2</v>
      </c>
      <c r="O47" s="83"/>
      <c r="P47" s="83"/>
      <c r="Q47" s="83"/>
      <c r="R47" s="119"/>
      <c r="S47" s="83"/>
      <c r="T47" s="83"/>
      <c r="U47" s="83"/>
    </row>
    <row r="48" spans="1:21" ht="12.75" customHeight="1" x14ac:dyDescent="0.3">
      <c r="A48" s="15"/>
      <c r="B48" s="182" t="s">
        <v>84</v>
      </c>
      <c r="C48" s="183"/>
      <c r="D48" s="183"/>
      <c r="E48" s="50"/>
      <c r="F48" s="15"/>
      <c r="G48" s="271" t="s">
        <v>152</v>
      </c>
      <c r="H48" s="272"/>
      <c r="I48" s="273"/>
      <c r="J48" s="308"/>
      <c r="K48" s="309"/>
      <c r="L48" s="15"/>
      <c r="M48" s="84" t="s">
        <v>188</v>
      </c>
      <c r="N48" s="83">
        <v>3</v>
      </c>
      <c r="O48" s="83"/>
      <c r="P48" s="83"/>
      <c r="Q48" s="83"/>
      <c r="R48" s="83"/>
      <c r="S48" s="83"/>
      <c r="T48" s="83"/>
      <c r="U48" s="83"/>
    </row>
    <row r="49" spans="1:21" ht="12.75" customHeight="1" x14ac:dyDescent="0.3">
      <c r="A49" s="15"/>
      <c r="B49" s="182" t="s">
        <v>189</v>
      </c>
      <c r="C49" s="183"/>
      <c r="D49" s="183"/>
      <c r="E49" s="50"/>
      <c r="F49" s="15"/>
      <c r="G49" s="271" t="s">
        <v>190</v>
      </c>
      <c r="H49" s="272"/>
      <c r="I49" s="273"/>
      <c r="J49" s="308"/>
      <c r="K49" s="309"/>
      <c r="L49" s="15"/>
      <c r="M49" s="84" t="s">
        <v>191</v>
      </c>
      <c r="N49" s="83">
        <v>4</v>
      </c>
      <c r="O49" s="83"/>
      <c r="P49" s="83"/>
      <c r="Q49" s="83"/>
      <c r="R49" s="83"/>
      <c r="S49" s="83"/>
      <c r="T49" s="83"/>
      <c r="U49" s="83"/>
    </row>
    <row r="50" spans="1:21" ht="12.75" customHeight="1" x14ac:dyDescent="0.3">
      <c r="A50" s="15"/>
      <c r="B50" s="182" t="s">
        <v>192</v>
      </c>
      <c r="C50" s="183"/>
      <c r="D50" s="183"/>
      <c r="E50" s="50"/>
      <c r="F50" s="15"/>
      <c r="G50" s="15"/>
      <c r="H50" s="15"/>
      <c r="I50" s="15"/>
      <c r="J50" s="15"/>
      <c r="K50" s="22"/>
      <c r="L50" s="15"/>
      <c r="M50" s="83" t="s">
        <v>193</v>
      </c>
      <c r="N50" s="83">
        <v>5</v>
      </c>
      <c r="O50" s="83"/>
      <c r="P50" s="83"/>
      <c r="Q50" s="83"/>
      <c r="R50" s="117" t="s">
        <v>143</v>
      </c>
      <c r="S50" s="83"/>
      <c r="T50" s="83"/>
      <c r="U50" s="83"/>
    </row>
    <row r="51" spans="1:21" ht="12.75" customHeight="1" x14ac:dyDescent="0.25">
      <c r="A51" s="15"/>
      <c r="B51" s="182" t="s">
        <v>105</v>
      </c>
      <c r="C51" s="183"/>
      <c r="D51" s="183"/>
      <c r="E51" s="46"/>
      <c r="F51" s="15"/>
      <c r="G51" s="271" t="s">
        <v>152</v>
      </c>
      <c r="H51" s="272"/>
      <c r="I51" s="273"/>
      <c r="J51" s="308"/>
      <c r="K51" s="309"/>
      <c r="L51" s="15"/>
      <c r="M51" s="83" t="s">
        <v>194</v>
      </c>
      <c r="N51" s="83">
        <v>6</v>
      </c>
      <c r="O51" s="83"/>
      <c r="P51" s="83"/>
      <c r="Q51" s="83"/>
      <c r="R51" s="100" t="s">
        <v>195</v>
      </c>
      <c r="S51" s="83"/>
      <c r="T51" s="83"/>
      <c r="U51" s="83"/>
    </row>
    <row r="52" spans="1:21" ht="12.75" customHeight="1" x14ac:dyDescent="0.25">
      <c r="A52" s="15"/>
      <c r="B52" s="182" t="s">
        <v>125</v>
      </c>
      <c r="C52" s="183"/>
      <c r="D52" s="183"/>
      <c r="E52" s="46"/>
      <c r="F52" s="15"/>
      <c r="G52" s="271" t="s">
        <v>152</v>
      </c>
      <c r="H52" s="272"/>
      <c r="I52" s="273"/>
      <c r="J52" s="308"/>
      <c r="K52" s="309"/>
      <c r="L52" s="15"/>
      <c r="M52" s="83" t="s">
        <v>196</v>
      </c>
      <c r="N52" s="83">
        <v>7</v>
      </c>
      <c r="O52" s="83"/>
      <c r="P52" s="83"/>
      <c r="Q52" s="83"/>
      <c r="R52" s="100" t="s">
        <v>197</v>
      </c>
      <c r="S52" s="83"/>
      <c r="T52" s="83"/>
      <c r="U52" s="83"/>
    </row>
    <row r="53" spans="1:21" ht="12.75" customHeight="1" x14ac:dyDescent="0.3">
      <c r="A53" s="15"/>
      <c r="B53" s="182" t="s">
        <v>138</v>
      </c>
      <c r="C53" s="183"/>
      <c r="D53" s="183"/>
      <c r="E53" s="46"/>
      <c r="F53" s="15"/>
      <c r="G53" s="271" t="s">
        <v>152</v>
      </c>
      <c r="H53" s="272"/>
      <c r="I53" s="273"/>
      <c r="J53" s="308"/>
      <c r="K53" s="309"/>
      <c r="L53" s="15"/>
      <c r="M53" s="84" t="s">
        <v>99</v>
      </c>
      <c r="N53" s="83">
        <v>8</v>
      </c>
      <c r="O53" s="83"/>
      <c r="P53" s="83"/>
      <c r="Q53" s="83"/>
      <c r="R53" s="100" t="s">
        <v>198</v>
      </c>
      <c r="S53" s="83"/>
      <c r="T53" s="83"/>
      <c r="U53" s="83"/>
    </row>
    <row r="54" spans="1:21" ht="12.75" customHeight="1" thickBot="1" x14ac:dyDescent="0.35">
      <c r="A54" s="15"/>
      <c r="B54" s="326" t="s">
        <v>161</v>
      </c>
      <c r="C54" s="327"/>
      <c r="D54" s="327"/>
      <c r="E54" s="52"/>
      <c r="F54" s="23"/>
      <c r="G54" s="330" t="s">
        <v>152</v>
      </c>
      <c r="H54" s="331"/>
      <c r="I54" s="332"/>
      <c r="J54" s="334"/>
      <c r="K54" s="335"/>
      <c r="L54" s="15"/>
      <c r="M54" s="84"/>
      <c r="N54" s="83">
        <v>9</v>
      </c>
      <c r="O54" s="83"/>
      <c r="P54" s="83"/>
      <c r="Q54" s="83"/>
      <c r="R54" s="100" t="s">
        <v>199</v>
      </c>
      <c r="S54" s="83"/>
      <c r="T54" s="83"/>
      <c r="U54" s="83"/>
    </row>
    <row r="55" spans="1:21" ht="5.85" customHeight="1" thickBot="1" x14ac:dyDescent="0.3">
      <c r="A55" s="15"/>
      <c r="B55" s="15"/>
      <c r="C55" s="15"/>
      <c r="D55" s="15"/>
      <c r="E55" s="15"/>
      <c r="F55" s="15"/>
      <c r="G55" s="15"/>
      <c r="H55" s="15"/>
      <c r="I55" s="15"/>
      <c r="J55" s="15"/>
      <c r="K55" s="15"/>
      <c r="L55" s="15"/>
      <c r="M55" s="100" t="s">
        <v>200</v>
      </c>
      <c r="N55" s="83">
        <v>10</v>
      </c>
      <c r="O55" s="83"/>
      <c r="P55" s="83"/>
      <c r="Q55" s="83"/>
      <c r="R55" s="83"/>
      <c r="S55" s="83"/>
      <c r="T55" s="83"/>
      <c r="U55" s="83"/>
    </row>
    <row r="56" spans="1:21" ht="16.05" customHeight="1" thickBot="1" x14ac:dyDescent="0.3">
      <c r="A56" s="15"/>
      <c r="B56" s="372" t="s">
        <v>201</v>
      </c>
      <c r="C56" s="373"/>
      <c r="D56" s="373"/>
      <c r="E56" s="373"/>
      <c r="F56" s="373"/>
      <c r="G56" s="373"/>
      <c r="H56" s="373"/>
      <c r="I56" s="373"/>
      <c r="J56" s="373"/>
      <c r="K56" s="374"/>
      <c r="L56" s="15"/>
      <c r="M56" s="100" t="s">
        <v>202</v>
      </c>
      <c r="N56" s="83">
        <v>11</v>
      </c>
      <c r="O56" s="83"/>
      <c r="P56" s="83"/>
      <c r="Q56" s="83"/>
      <c r="R56" s="83"/>
      <c r="S56" s="83"/>
      <c r="T56" s="83"/>
      <c r="U56" s="83"/>
    </row>
    <row r="57" spans="1:21" ht="16.05" customHeight="1" x14ac:dyDescent="0.25">
      <c r="A57" s="15"/>
      <c r="B57" s="27" t="s">
        <v>203</v>
      </c>
      <c r="C57" s="28"/>
      <c r="D57" s="28"/>
      <c r="E57" s="28"/>
      <c r="F57" s="28"/>
      <c r="G57" s="28"/>
      <c r="H57" s="28"/>
      <c r="I57" s="28"/>
      <c r="J57" s="28"/>
      <c r="K57" s="29"/>
      <c r="L57" s="15"/>
      <c r="M57" s="100" t="s">
        <v>204</v>
      </c>
      <c r="N57" s="83">
        <v>12</v>
      </c>
      <c r="O57" s="83"/>
      <c r="P57" s="83"/>
      <c r="Q57" s="83"/>
      <c r="R57" s="83"/>
      <c r="S57" s="83"/>
      <c r="T57" s="83"/>
      <c r="U57" s="83"/>
    </row>
    <row r="58" spans="1:21" ht="12.6" customHeight="1" x14ac:dyDescent="0.25">
      <c r="A58" s="15"/>
      <c r="B58" s="303" t="s">
        <v>205</v>
      </c>
      <c r="C58" s="253"/>
      <c r="D58" s="253"/>
      <c r="E58" s="54"/>
      <c r="F58" s="15"/>
      <c r="G58" s="253" t="s">
        <v>206</v>
      </c>
      <c r="H58" s="253"/>
      <c r="I58" s="253"/>
      <c r="J58" s="254"/>
      <c r="K58" s="255"/>
      <c r="L58" s="15"/>
      <c r="M58" s="100" t="s">
        <v>207</v>
      </c>
      <c r="N58" s="83">
        <v>13</v>
      </c>
      <c r="O58" s="83"/>
      <c r="P58" s="83"/>
      <c r="Q58" s="83"/>
      <c r="R58" s="83"/>
      <c r="S58" s="83"/>
      <c r="T58" s="83"/>
      <c r="U58" s="83"/>
    </row>
    <row r="59" spans="1:21" ht="12.75" customHeight="1" x14ac:dyDescent="0.25">
      <c r="A59" s="15"/>
      <c r="B59" s="182" t="s">
        <v>208</v>
      </c>
      <c r="C59" s="183"/>
      <c r="D59" s="269"/>
      <c r="E59" s="269"/>
      <c r="F59" s="15"/>
      <c r="G59" s="279" t="s">
        <v>152</v>
      </c>
      <c r="H59" s="280"/>
      <c r="I59" s="281"/>
      <c r="J59" s="375"/>
      <c r="K59" s="376"/>
      <c r="L59" s="15"/>
      <c r="M59" s="100" t="s">
        <v>209</v>
      </c>
      <c r="N59" s="83">
        <v>14</v>
      </c>
      <c r="O59" s="83"/>
      <c r="P59" s="83"/>
      <c r="Q59" s="83"/>
      <c r="R59" s="83"/>
      <c r="S59" s="83"/>
      <c r="T59" s="83"/>
      <c r="U59" s="83"/>
    </row>
    <row r="60" spans="1:21" ht="12.75" customHeight="1" x14ac:dyDescent="0.25">
      <c r="A60" s="15"/>
      <c r="B60" s="182" t="s">
        <v>210</v>
      </c>
      <c r="C60" s="183"/>
      <c r="D60" s="284"/>
      <c r="E60" s="284"/>
      <c r="F60" s="15"/>
      <c r="G60" s="279" t="s">
        <v>152</v>
      </c>
      <c r="H60" s="280"/>
      <c r="I60" s="281"/>
      <c r="J60" s="375"/>
      <c r="K60" s="376"/>
      <c r="L60" s="15"/>
      <c r="M60" s="100" t="s">
        <v>99</v>
      </c>
      <c r="N60" s="83">
        <v>15</v>
      </c>
      <c r="O60" s="83"/>
      <c r="P60" s="83"/>
      <c r="Q60" s="83"/>
      <c r="R60" s="83"/>
      <c r="S60" s="83"/>
      <c r="T60" s="83"/>
      <c r="U60" s="83"/>
    </row>
    <row r="61" spans="1:21" ht="12.75" customHeight="1" thickBot="1" x14ac:dyDescent="0.3">
      <c r="A61" s="15"/>
      <c r="B61" s="326" t="s">
        <v>211</v>
      </c>
      <c r="C61" s="327"/>
      <c r="D61" s="307"/>
      <c r="E61" s="307"/>
      <c r="F61" s="23"/>
      <c r="G61" s="279" t="s">
        <v>152</v>
      </c>
      <c r="H61" s="280"/>
      <c r="I61" s="281"/>
      <c r="J61" s="334"/>
      <c r="K61" s="335"/>
      <c r="L61" s="15"/>
      <c r="M61" s="83"/>
      <c r="N61" s="83">
        <v>16</v>
      </c>
      <c r="O61" s="83"/>
      <c r="P61" s="83"/>
      <c r="Q61" s="83"/>
      <c r="R61" s="83"/>
      <c r="S61" s="83"/>
      <c r="T61" s="83"/>
      <c r="U61" s="83"/>
    </row>
    <row r="62" spans="1:21" ht="13.5" customHeight="1" x14ac:dyDescent="0.25">
      <c r="A62" s="15"/>
      <c r="B62" s="266" t="s">
        <v>212</v>
      </c>
      <c r="C62" s="267"/>
      <c r="D62" s="267"/>
      <c r="E62" s="267"/>
      <c r="F62" s="267"/>
      <c r="G62" s="267"/>
      <c r="H62" s="267"/>
      <c r="I62" s="267"/>
      <c r="J62" s="267"/>
      <c r="K62" s="268"/>
      <c r="L62" s="15"/>
      <c r="M62" s="83"/>
      <c r="N62" s="83">
        <v>17</v>
      </c>
      <c r="O62" s="83"/>
      <c r="P62" s="83"/>
      <c r="Q62" s="83"/>
      <c r="R62" s="83"/>
      <c r="S62" s="83"/>
      <c r="T62" s="83"/>
      <c r="U62" s="83"/>
    </row>
    <row r="63" spans="1:21" ht="12.75" customHeight="1" x14ac:dyDescent="0.25">
      <c r="A63" s="15"/>
      <c r="B63" s="304" t="s">
        <v>213</v>
      </c>
      <c r="C63" s="305"/>
      <c r="D63" s="328"/>
      <c r="E63" s="328"/>
      <c r="F63" s="15"/>
      <c r="G63" s="279" t="s">
        <v>152</v>
      </c>
      <c r="H63" s="280"/>
      <c r="I63" s="281"/>
      <c r="J63" s="282"/>
      <c r="K63" s="283"/>
      <c r="L63" s="15"/>
      <c r="M63" s="100" t="s">
        <v>200</v>
      </c>
      <c r="N63" s="83">
        <v>18</v>
      </c>
      <c r="O63" s="83"/>
      <c r="P63" s="83"/>
      <c r="Q63" s="83"/>
      <c r="R63" s="83"/>
      <c r="S63" s="83"/>
      <c r="T63" s="83"/>
      <c r="U63" s="83"/>
    </row>
    <row r="64" spans="1:21" ht="12.75" customHeight="1" x14ac:dyDescent="0.25">
      <c r="A64" s="15"/>
      <c r="B64" s="25"/>
      <c r="C64" s="17"/>
      <c r="D64" s="17"/>
      <c r="E64" s="17"/>
      <c r="F64" s="32"/>
      <c r="G64" s="256" t="s">
        <v>206</v>
      </c>
      <c r="H64" s="257"/>
      <c r="I64" s="258"/>
      <c r="J64" s="259"/>
      <c r="K64" s="260"/>
      <c r="L64" s="15"/>
      <c r="M64" s="100" t="s">
        <v>99</v>
      </c>
      <c r="N64" s="83"/>
      <c r="O64" s="115" t="s">
        <v>214</v>
      </c>
      <c r="P64" s="115"/>
      <c r="Q64" s="83"/>
      <c r="R64" s="83"/>
      <c r="S64" s="83"/>
      <c r="T64" s="83"/>
      <c r="U64" s="83"/>
    </row>
    <row r="65" spans="1:21" ht="12.75" customHeight="1" x14ac:dyDescent="0.25">
      <c r="A65" s="15"/>
      <c r="B65" s="303" t="s">
        <v>215</v>
      </c>
      <c r="C65" s="253"/>
      <c r="D65" s="329"/>
      <c r="E65" s="329"/>
      <c r="F65" s="34"/>
      <c r="G65" s="319" t="s">
        <v>152</v>
      </c>
      <c r="H65" s="320"/>
      <c r="I65" s="321"/>
      <c r="J65" s="282"/>
      <c r="K65" s="283"/>
      <c r="L65" s="15"/>
      <c r="M65" s="100"/>
      <c r="N65" s="83"/>
      <c r="O65" s="100" t="s">
        <v>216</v>
      </c>
      <c r="P65" s="100" t="s">
        <v>217</v>
      </c>
      <c r="Q65" s="83"/>
      <c r="R65" s="83"/>
      <c r="S65" s="83"/>
      <c r="T65" s="83"/>
      <c r="U65" s="83"/>
    </row>
    <row r="66" spans="1:21" ht="12.75" customHeight="1" x14ac:dyDescent="0.25">
      <c r="A66" s="15"/>
      <c r="B66" s="26"/>
      <c r="C66" s="31"/>
      <c r="D66" s="31"/>
      <c r="E66" s="31"/>
      <c r="F66" s="15"/>
      <c r="G66" s="256" t="s">
        <v>206</v>
      </c>
      <c r="H66" s="257"/>
      <c r="I66" s="258"/>
      <c r="J66" s="259"/>
      <c r="K66" s="260"/>
      <c r="L66" s="15"/>
      <c r="M66" s="100" t="s">
        <v>218</v>
      </c>
      <c r="N66" s="83"/>
      <c r="O66" s="100" t="s">
        <v>219</v>
      </c>
      <c r="P66" s="100" t="s">
        <v>220</v>
      </c>
      <c r="Q66" s="83"/>
      <c r="R66" s="83"/>
      <c r="S66" s="83"/>
      <c r="T66" s="83"/>
      <c r="U66" s="83"/>
    </row>
    <row r="67" spans="1:21" ht="12.75" customHeight="1" x14ac:dyDescent="0.25">
      <c r="A67" s="15"/>
      <c r="B67" s="303" t="s">
        <v>221</v>
      </c>
      <c r="C67" s="253"/>
      <c r="D67" s="329"/>
      <c r="E67" s="329"/>
      <c r="F67" s="34"/>
      <c r="G67" s="319" t="s">
        <v>152</v>
      </c>
      <c r="H67" s="320"/>
      <c r="I67" s="321"/>
      <c r="J67" s="282"/>
      <c r="K67" s="283"/>
      <c r="L67" s="15"/>
      <c r="M67" s="100" t="s">
        <v>99</v>
      </c>
      <c r="N67" s="83"/>
      <c r="O67" s="100" t="s">
        <v>222</v>
      </c>
      <c r="P67" s="100" t="s">
        <v>223</v>
      </c>
      <c r="Q67" s="83"/>
      <c r="R67" s="83"/>
      <c r="S67" s="83"/>
      <c r="T67" s="83"/>
      <c r="U67" s="83"/>
    </row>
    <row r="68" spans="1:21" ht="13.8" thickBot="1" x14ac:dyDescent="0.3">
      <c r="A68" s="15"/>
      <c r="B68" s="306"/>
      <c r="C68" s="262"/>
      <c r="D68" s="33"/>
      <c r="E68" s="33"/>
      <c r="F68" s="15"/>
      <c r="G68" s="261" t="s">
        <v>206</v>
      </c>
      <c r="H68" s="262"/>
      <c r="I68" s="263"/>
      <c r="J68" s="264"/>
      <c r="K68" s="265"/>
      <c r="L68" s="15"/>
      <c r="M68" s="100"/>
      <c r="N68" s="83"/>
      <c r="O68" s="100" t="s">
        <v>224</v>
      </c>
      <c r="P68" s="100"/>
      <c r="Q68" s="83"/>
      <c r="R68" s="83"/>
      <c r="S68" s="83"/>
      <c r="T68" s="83"/>
      <c r="U68" s="83"/>
    </row>
    <row r="69" spans="1:21" x14ac:dyDescent="0.25">
      <c r="A69" s="15"/>
      <c r="B69" s="190"/>
      <c r="C69" s="190"/>
      <c r="D69" s="190"/>
      <c r="E69" s="190"/>
      <c r="F69" s="190"/>
      <c r="G69" s="190"/>
      <c r="H69" s="190"/>
      <c r="I69" s="190"/>
      <c r="J69" s="190"/>
      <c r="K69" s="190"/>
      <c r="L69" s="15"/>
      <c r="M69" s="83"/>
      <c r="N69" s="83"/>
      <c r="O69" s="83"/>
      <c r="P69" s="83"/>
      <c r="Q69" s="83"/>
      <c r="R69" s="83"/>
      <c r="S69" s="83"/>
      <c r="T69" s="83"/>
      <c r="U69" s="83"/>
    </row>
    <row r="70" spans="1:21" ht="42" customHeight="1" thickBot="1" x14ac:dyDescent="0.3">
      <c r="A70" s="15"/>
      <c r="B70" s="378">
        <f>VLOOKUP(O70,O65:P68,2,FALSE)</f>
        <v>0</v>
      </c>
      <c r="C70" s="378"/>
      <c r="D70" s="378"/>
      <c r="E70" s="378"/>
      <c r="F70" s="378"/>
      <c r="G70" s="378"/>
      <c r="H70" s="378"/>
      <c r="I70" s="378"/>
      <c r="J70" s="378"/>
      <c r="K70" s="378"/>
      <c r="L70" s="15"/>
      <c r="M70" s="83"/>
      <c r="N70" s="83"/>
      <c r="O70" s="83" t="str">
        <f>CONCATENATE(N99,O99)</f>
        <v>YesYes</v>
      </c>
      <c r="P70" s="83" t="s">
        <v>225</v>
      </c>
      <c r="Q70" s="83"/>
      <c r="R70" s="83"/>
      <c r="S70" s="83"/>
      <c r="T70" s="83"/>
      <c r="U70" s="83"/>
    </row>
    <row r="71" spans="1:21" x14ac:dyDescent="0.25">
      <c r="A71" s="15"/>
      <c r="B71" s="379"/>
      <c r="C71" s="380"/>
      <c r="D71" s="380"/>
      <c r="E71" s="380"/>
      <c r="F71" s="380"/>
      <c r="G71" s="380"/>
      <c r="H71" s="380"/>
      <c r="I71" s="380"/>
      <c r="J71" s="380"/>
      <c r="K71" s="381"/>
      <c r="L71" s="15"/>
      <c r="M71" s="83"/>
      <c r="N71" s="83"/>
      <c r="O71" s="83"/>
      <c r="P71" s="83"/>
      <c r="Q71" s="83"/>
      <c r="R71" s="83"/>
      <c r="S71" s="83"/>
      <c r="T71" s="83"/>
      <c r="U71" s="83"/>
    </row>
    <row r="72" spans="1:21" ht="13.8" thickBot="1" x14ac:dyDescent="0.3">
      <c r="A72" s="15"/>
      <c r="B72" s="382"/>
      <c r="C72" s="383"/>
      <c r="D72" s="383"/>
      <c r="E72" s="383"/>
      <c r="F72" s="383"/>
      <c r="G72" s="383"/>
      <c r="H72" s="383"/>
      <c r="I72" s="383"/>
      <c r="J72" s="383"/>
      <c r="K72" s="384"/>
      <c r="L72" s="15"/>
      <c r="M72" s="83"/>
      <c r="N72" s="83"/>
      <c r="O72" s="83"/>
      <c r="P72" s="83"/>
      <c r="Q72" s="83"/>
      <c r="R72" s="83"/>
      <c r="S72" s="83"/>
      <c r="T72" s="83"/>
      <c r="U72" s="83"/>
    </row>
    <row r="73" spans="1:21" ht="13.8" thickBot="1" x14ac:dyDescent="0.3">
      <c r="A73" s="15"/>
      <c r="B73" s="385" t="s">
        <v>226</v>
      </c>
      <c r="C73" s="385"/>
      <c r="D73" s="385"/>
      <c r="E73" s="385"/>
      <c r="F73" s="385"/>
      <c r="G73" s="385"/>
      <c r="H73" s="385"/>
      <c r="I73" s="385"/>
      <c r="J73" s="385"/>
      <c r="K73" s="385"/>
      <c r="L73" s="15"/>
      <c r="M73" s="83"/>
      <c r="N73" s="83"/>
      <c r="O73" s="83"/>
      <c r="P73" s="83"/>
      <c r="Q73" s="83"/>
      <c r="R73" s="83"/>
      <c r="S73" s="83"/>
      <c r="T73" s="83"/>
      <c r="U73" s="83"/>
    </row>
    <row r="74" spans="1:21" x14ac:dyDescent="0.25">
      <c r="A74" s="15"/>
      <c r="B74" s="386"/>
      <c r="C74" s="387"/>
      <c r="D74" s="387"/>
      <c r="E74" s="387"/>
      <c r="F74" s="387"/>
      <c r="G74" s="387"/>
      <c r="H74" s="387"/>
      <c r="I74" s="387"/>
      <c r="J74" s="387"/>
      <c r="K74" s="388"/>
      <c r="L74" s="15"/>
      <c r="M74" s="83"/>
      <c r="N74" s="83"/>
      <c r="O74" s="83"/>
      <c r="P74" s="83"/>
      <c r="Q74" s="83"/>
      <c r="R74" s="83"/>
      <c r="S74" s="83"/>
      <c r="T74" s="83"/>
      <c r="U74" s="83"/>
    </row>
    <row r="75" spans="1:21" ht="13.8" thickBot="1" x14ac:dyDescent="0.3">
      <c r="A75" s="15"/>
      <c r="B75" s="389"/>
      <c r="C75" s="390"/>
      <c r="D75" s="390"/>
      <c r="E75" s="390"/>
      <c r="F75" s="390"/>
      <c r="G75" s="390"/>
      <c r="H75" s="390"/>
      <c r="I75" s="390"/>
      <c r="J75" s="390"/>
      <c r="K75" s="391"/>
      <c r="L75" s="15"/>
      <c r="M75" s="83"/>
      <c r="N75" s="83"/>
      <c r="O75" s="83"/>
      <c r="P75" s="83"/>
      <c r="Q75" s="83"/>
      <c r="R75" s="83"/>
      <c r="S75" s="83"/>
      <c r="T75" s="83"/>
      <c r="U75" s="83"/>
    </row>
    <row r="76" spans="1:21" ht="13.8" thickBot="1" x14ac:dyDescent="0.3">
      <c r="A76" s="15"/>
      <c r="B76" s="15"/>
      <c r="C76" s="15"/>
      <c r="D76" s="15"/>
      <c r="E76" s="41" t="str">
        <f>N77</f>
        <v>MTIC Paint Lab</v>
      </c>
      <c r="F76" s="15"/>
      <c r="G76" s="15"/>
      <c r="H76" s="15"/>
      <c r="I76" s="15"/>
      <c r="J76" s="15"/>
      <c r="K76" s="15"/>
      <c r="L76" s="15"/>
      <c r="M76" s="83"/>
      <c r="N76" s="115" t="s">
        <v>227</v>
      </c>
      <c r="O76" s="83"/>
      <c r="P76" s="83"/>
      <c r="Q76" s="83"/>
      <c r="R76" s="83"/>
      <c r="S76" s="83"/>
      <c r="T76" s="83"/>
      <c r="U76" s="83"/>
    </row>
    <row r="77" spans="1:21" ht="13.5" customHeight="1" thickBot="1" x14ac:dyDescent="0.3">
      <c r="A77" s="15"/>
      <c r="B77" s="191" t="s">
        <v>228</v>
      </c>
      <c r="C77" s="192"/>
      <c r="D77" s="192"/>
      <c r="E77" s="192"/>
      <c r="F77" s="192"/>
      <c r="G77" s="192"/>
      <c r="H77" s="192"/>
      <c r="I77" s="192"/>
      <c r="J77" s="192"/>
      <c r="K77" s="193"/>
      <c r="L77" s="15"/>
      <c r="M77" s="83"/>
      <c r="N77" s="100" t="s">
        <v>229</v>
      </c>
      <c r="O77" s="100" t="s">
        <v>230</v>
      </c>
      <c r="P77" s="83"/>
      <c r="Q77" s="83" t="s">
        <v>231</v>
      </c>
      <c r="R77" s="83"/>
      <c r="S77" s="83"/>
      <c r="T77" s="83"/>
      <c r="U77" s="83"/>
    </row>
    <row r="78" spans="1:21" ht="13.5" customHeight="1" x14ac:dyDescent="0.3">
      <c r="A78" s="15"/>
      <c r="B78" s="232" t="s">
        <v>232</v>
      </c>
      <c r="C78" s="233"/>
      <c r="D78" s="233"/>
      <c r="E78" s="228"/>
      <c r="F78" s="236"/>
      <c r="G78" s="237"/>
      <c r="H78" s="299" t="s">
        <v>233</v>
      </c>
      <c r="I78" s="300"/>
      <c r="J78" s="228"/>
      <c r="K78" s="229"/>
      <c r="L78" s="15"/>
      <c r="M78" s="83"/>
      <c r="N78" s="100" t="s">
        <v>234</v>
      </c>
      <c r="O78" s="83"/>
      <c r="P78" s="83"/>
      <c r="Q78" s="100" t="s">
        <v>43</v>
      </c>
      <c r="R78" s="83"/>
      <c r="S78" s="83"/>
      <c r="T78" s="83"/>
      <c r="U78" s="83"/>
    </row>
    <row r="79" spans="1:21" ht="13.5" customHeight="1" x14ac:dyDescent="0.3">
      <c r="A79" s="15"/>
      <c r="B79" s="234" t="s">
        <v>235</v>
      </c>
      <c r="C79" s="235"/>
      <c r="D79" s="235"/>
      <c r="E79" s="194" t="str">
        <f>IF($E$78=$N$77, N78, (IF($E$78=$Q$77, Q78,"")))</f>
        <v/>
      </c>
      <c r="F79" s="230"/>
      <c r="G79" s="231"/>
      <c r="H79" s="301" t="s">
        <v>236</v>
      </c>
      <c r="I79" s="302"/>
      <c r="J79" s="194"/>
      <c r="K79" s="195"/>
      <c r="L79" s="15"/>
      <c r="M79" s="83"/>
      <c r="N79" s="100" t="s">
        <v>237</v>
      </c>
      <c r="O79" s="83"/>
      <c r="P79" s="83"/>
      <c r="Q79" s="100" t="s">
        <v>43</v>
      </c>
      <c r="R79" s="83"/>
      <c r="S79" s="83"/>
      <c r="T79" s="83"/>
      <c r="U79" s="83"/>
    </row>
    <row r="80" spans="1:21" ht="13.5" customHeight="1" x14ac:dyDescent="0.3">
      <c r="A80" s="15"/>
      <c r="B80" s="234" t="s">
        <v>238</v>
      </c>
      <c r="C80" s="235"/>
      <c r="D80" s="235"/>
      <c r="E80" s="194" t="str">
        <f t="shared" ref="E80:E81" si="1">IF($E$78=$N$77, N79, (IF($E$78=$Q$77, Q79,"")))</f>
        <v/>
      </c>
      <c r="F80" s="230"/>
      <c r="G80" s="231"/>
      <c r="H80" s="301"/>
      <c r="I80" s="302"/>
      <c r="J80" s="196"/>
      <c r="K80" s="197"/>
      <c r="L80" s="15"/>
      <c r="M80" s="83"/>
      <c r="N80" s="100" t="s">
        <v>239</v>
      </c>
      <c r="O80" s="83"/>
      <c r="P80" s="83"/>
      <c r="Q80" s="83" t="s">
        <v>240</v>
      </c>
      <c r="R80" s="83"/>
      <c r="S80" s="83"/>
      <c r="T80" s="83"/>
      <c r="U80" s="83"/>
    </row>
    <row r="81" spans="1:21" ht="14.4" thickBot="1" x14ac:dyDescent="0.35">
      <c r="A81" s="15"/>
      <c r="B81" s="226" t="s">
        <v>123</v>
      </c>
      <c r="C81" s="227"/>
      <c r="D81" s="227"/>
      <c r="E81" s="223" t="str">
        <f t="shared" si="1"/>
        <v/>
      </c>
      <c r="F81" s="224"/>
      <c r="G81" s="225"/>
      <c r="H81" s="37"/>
      <c r="I81" s="38"/>
      <c r="J81" s="198"/>
      <c r="K81" s="199"/>
      <c r="L81" s="15"/>
      <c r="M81" s="83"/>
      <c r="N81" s="100"/>
      <c r="O81" s="83"/>
      <c r="P81" s="83"/>
      <c r="Q81" s="83"/>
      <c r="R81" s="83"/>
      <c r="S81" s="83"/>
      <c r="T81" s="83"/>
      <c r="U81" s="83"/>
    </row>
    <row r="82" spans="1:21" x14ac:dyDescent="0.25">
      <c r="A82" s="15"/>
      <c r="B82" s="15"/>
      <c r="C82" s="15"/>
      <c r="D82" s="15"/>
      <c r="E82" s="41" t="s">
        <v>231</v>
      </c>
      <c r="F82" s="15"/>
      <c r="G82" s="15"/>
      <c r="H82" s="15"/>
      <c r="I82" s="15"/>
      <c r="J82" s="15"/>
      <c r="K82" s="15"/>
      <c r="L82" s="15"/>
      <c r="M82" s="83"/>
      <c r="N82" s="120"/>
      <c r="O82" s="83"/>
      <c r="P82" s="83"/>
      <c r="Q82" s="83"/>
      <c r="R82" s="83"/>
      <c r="S82" s="83"/>
      <c r="T82" s="83"/>
      <c r="U82" s="83"/>
    </row>
    <row r="83" spans="1:21" ht="13.8" thickBot="1" x14ac:dyDescent="0.3">
      <c r="A83" s="15"/>
      <c r="B83" s="393"/>
      <c r="C83" s="393"/>
      <c r="D83" s="393"/>
      <c r="E83" s="393"/>
      <c r="F83" s="393"/>
      <c r="G83" s="393"/>
      <c r="H83" s="393"/>
      <c r="I83" s="393"/>
      <c r="J83" s="393"/>
      <c r="K83" s="393"/>
      <c r="L83" s="15"/>
      <c r="M83" s="83"/>
      <c r="N83" s="83"/>
      <c r="O83" s="83"/>
      <c r="P83" s="83"/>
      <c r="Q83" s="83"/>
      <c r="R83" s="83"/>
      <c r="S83" s="83"/>
      <c r="T83" s="83"/>
      <c r="U83" s="83"/>
    </row>
    <row r="84" spans="1:21" ht="13.8" thickBot="1" x14ac:dyDescent="0.3">
      <c r="A84" s="15"/>
      <c r="B84" s="285" t="s">
        <v>241</v>
      </c>
      <c r="C84" s="286"/>
      <c r="D84" s="286"/>
      <c r="E84" s="286"/>
      <c r="F84" s="286"/>
      <c r="G84" s="286"/>
      <c r="H84" s="286"/>
      <c r="I84" s="286"/>
      <c r="J84" s="286"/>
      <c r="K84" s="287"/>
      <c r="L84" s="15"/>
      <c r="M84" s="100" t="s">
        <v>242</v>
      </c>
      <c r="N84" s="83"/>
      <c r="O84" s="83"/>
      <c r="P84" s="83"/>
      <c r="Q84" s="83"/>
      <c r="R84" s="83"/>
      <c r="S84" s="83"/>
      <c r="T84" s="83"/>
      <c r="U84" s="83"/>
    </row>
    <row r="85" spans="1:21" x14ac:dyDescent="0.25">
      <c r="A85" s="15"/>
      <c r="B85" s="250" t="s">
        <v>243</v>
      </c>
      <c r="C85" s="251"/>
      <c r="D85" s="288"/>
      <c r="E85" s="289" t="s">
        <v>244</v>
      </c>
      <c r="F85" s="251"/>
      <c r="G85" s="251"/>
      <c r="H85" s="251"/>
      <c r="I85" s="251"/>
      <c r="J85" s="251"/>
      <c r="K85" s="252"/>
      <c r="L85" s="15"/>
      <c r="M85" s="101"/>
      <c r="N85" s="102" t="s">
        <v>245</v>
      </c>
      <c r="O85" s="103" t="s">
        <v>246</v>
      </c>
      <c r="P85" s="83"/>
      <c r="Q85" s="83"/>
      <c r="R85" s="83"/>
      <c r="S85" s="83"/>
      <c r="T85" s="83"/>
      <c r="U85" s="83"/>
    </row>
    <row r="86" spans="1:21" x14ac:dyDescent="0.25">
      <c r="A86" s="15"/>
      <c r="B86" s="200" t="str">
        <f>IF(D63="","",(IF(D63="other", J63,D63)))</f>
        <v/>
      </c>
      <c r="C86" s="201"/>
      <c r="D86" s="202"/>
      <c r="E86" s="290" t="s">
        <v>143</v>
      </c>
      <c r="F86" s="291"/>
      <c r="G86" s="291"/>
      <c r="H86" s="291"/>
      <c r="I86" s="291"/>
      <c r="J86" s="291"/>
      <c r="K86" s="292"/>
      <c r="L86" s="15"/>
      <c r="M86" s="96" t="s">
        <v>247</v>
      </c>
      <c r="N86" s="104">
        <f>E41</f>
        <v>0</v>
      </c>
      <c r="O86" s="105">
        <f>E34</f>
        <v>0</v>
      </c>
      <c r="P86" s="83"/>
      <c r="Q86" s="83"/>
      <c r="R86" s="83"/>
      <c r="S86" s="83"/>
      <c r="T86" s="83"/>
      <c r="U86" s="83"/>
    </row>
    <row r="87" spans="1:21" ht="13.8" thickBot="1" x14ac:dyDescent="0.3">
      <c r="A87" s="15"/>
      <c r="B87" s="203" t="str">
        <f>IF(D65="","",(IF(D65="other", J65,D65)))</f>
        <v/>
      </c>
      <c r="C87" s="204"/>
      <c r="D87" s="205"/>
      <c r="E87" s="293" t="s">
        <v>143</v>
      </c>
      <c r="F87" s="294"/>
      <c r="G87" s="294"/>
      <c r="H87" s="294"/>
      <c r="I87" s="294"/>
      <c r="J87" s="294"/>
      <c r="K87" s="295"/>
      <c r="L87" s="15"/>
      <c r="M87" s="106" t="s">
        <v>248</v>
      </c>
      <c r="N87" s="107">
        <f>E40</f>
        <v>0</v>
      </c>
      <c r="O87" s="108">
        <f>E33</f>
        <v>0</v>
      </c>
      <c r="P87" s="83"/>
      <c r="Q87" s="83"/>
      <c r="R87" s="83"/>
      <c r="S87" s="83"/>
      <c r="T87" s="83"/>
      <c r="U87" s="83"/>
    </row>
    <row r="88" spans="1:21" ht="13.8" thickBot="1" x14ac:dyDescent="0.3">
      <c r="A88" s="15"/>
      <c r="B88" s="206" t="str">
        <f>IF(D67="","",(IF(D67="other", J67,D67)))</f>
        <v/>
      </c>
      <c r="C88" s="207"/>
      <c r="D88" s="208"/>
      <c r="E88" s="296" t="s">
        <v>143</v>
      </c>
      <c r="F88" s="297"/>
      <c r="G88" s="297"/>
      <c r="H88" s="297"/>
      <c r="I88" s="297"/>
      <c r="J88" s="297"/>
      <c r="K88" s="298"/>
      <c r="L88" s="15"/>
      <c r="M88" s="109" t="s">
        <v>83</v>
      </c>
      <c r="N88" s="110" t="str">
        <f>VLOOKUP(N$86,$M$101:$U$107,2,FALSE)</f>
        <v>Yes</v>
      </c>
      <c r="O88" s="111" t="str">
        <f>VLOOKUP(O$86,$M$101:$U$107,2,FALSE)</f>
        <v>Yes</v>
      </c>
      <c r="P88" s="83"/>
      <c r="Q88" s="83"/>
      <c r="R88" s="83"/>
      <c r="S88" s="83"/>
      <c r="T88" s="83"/>
      <c r="U88" s="83"/>
    </row>
    <row r="89" spans="1:21" ht="13.8" thickBot="1" x14ac:dyDescent="0.3">
      <c r="A89" s="15"/>
      <c r="B89" s="274" t="s">
        <v>249</v>
      </c>
      <c r="C89" s="275"/>
      <c r="D89" s="276"/>
      <c r="E89" s="277" t="s">
        <v>143</v>
      </c>
      <c r="F89" s="275"/>
      <c r="G89" s="275"/>
      <c r="H89" s="275"/>
      <c r="I89" s="275"/>
      <c r="J89" s="275"/>
      <c r="K89" s="278"/>
      <c r="L89" s="15"/>
      <c r="M89" s="96" t="s">
        <v>11</v>
      </c>
      <c r="N89" s="104" t="str">
        <f>VLOOKUP(N$86,$M$101:$U$107,3,FALSE)</f>
        <v>Yes</v>
      </c>
      <c r="O89" s="105" t="str">
        <f>VLOOKUP(O$86,$M$101:$U$107,3,FALSE)</f>
        <v>Yes</v>
      </c>
      <c r="P89" s="83"/>
      <c r="Q89" s="83"/>
      <c r="R89" s="83"/>
      <c r="S89" s="83"/>
      <c r="T89" s="83"/>
      <c r="U89" s="83"/>
    </row>
    <row r="90" spans="1:21" ht="13.8" thickBot="1" x14ac:dyDescent="0.3">
      <c r="A90" s="15"/>
      <c r="B90" s="248" t="s">
        <v>250</v>
      </c>
      <c r="C90" s="246"/>
      <c r="D90" s="249"/>
      <c r="E90" s="245" t="s">
        <v>143</v>
      </c>
      <c r="F90" s="246"/>
      <c r="G90" s="246"/>
      <c r="H90" s="246"/>
      <c r="I90" s="246"/>
      <c r="J90" s="246"/>
      <c r="K90" s="247"/>
      <c r="L90" s="15"/>
      <c r="M90" s="96" t="s">
        <v>12</v>
      </c>
      <c r="N90" s="104" t="str">
        <f>VLOOKUP(N$86,$M$101:$U$107,4,FALSE)</f>
        <v>Yes</v>
      </c>
      <c r="O90" s="105" t="str">
        <f>VLOOKUP(O$86,$M$101:$U$107,4,FALSE)</f>
        <v>Yes</v>
      </c>
      <c r="P90" s="83"/>
      <c r="Q90" s="83"/>
      <c r="R90" s="83"/>
      <c r="S90" s="83"/>
      <c r="T90" s="83"/>
      <c r="U90" s="83"/>
    </row>
    <row r="91" spans="1:21" x14ac:dyDescent="0.25">
      <c r="A91" s="15"/>
      <c r="B91" s="250" t="s">
        <v>251</v>
      </c>
      <c r="C91" s="251"/>
      <c r="D91" s="251"/>
      <c r="E91" s="251"/>
      <c r="F91" s="251"/>
      <c r="G91" s="251"/>
      <c r="H91" s="251"/>
      <c r="I91" s="251"/>
      <c r="J91" s="251"/>
      <c r="K91" s="252"/>
      <c r="L91" s="15"/>
      <c r="M91" s="96" t="s">
        <v>93</v>
      </c>
      <c r="N91" s="104" t="str">
        <f>VLOOKUP(N$86,$M$101:$U$107,5,FALSE)</f>
        <v>Yes</v>
      </c>
      <c r="O91" s="105" t="str">
        <f>VLOOKUP(O$86,$M$101:$U$107,5,FALSE)</f>
        <v>Yes</v>
      </c>
      <c r="P91" s="83"/>
      <c r="Q91" s="83"/>
      <c r="R91" s="83"/>
      <c r="S91" s="83"/>
      <c r="T91" s="83"/>
      <c r="U91" s="83"/>
    </row>
    <row r="92" spans="1:21" x14ac:dyDescent="0.25">
      <c r="A92" s="15"/>
      <c r="B92" s="209"/>
      <c r="C92" s="210"/>
      <c r="D92" s="210"/>
      <c r="E92" s="210"/>
      <c r="F92" s="210"/>
      <c r="G92" s="210"/>
      <c r="H92" s="210"/>
      <c r="I92" s="210"/>
      <c r="J92" s="210"/>
      <c r="K92" s="211"/>
      <c r="L92" s="15"/>
      <c r="M92" s="96" t="s">
        <v>97</v>
      </c>
      <c r="N92" s="104" t="str">
        <f>VLOOKUP(N$86,$M$101:$U$107,6,FALSE)</f>
        <v>Yes</v>
      </c>
      <c r="O92" s="105" t="str">
        <f>VLOOKUP(O$86,$M$101:$U$107,6,FALSE)</f>
        <v>Yes</v>
      </c>
      <c r="P92" s="83"/>
      <c r="Q92" s="83"/>
      <c r="R92" s="83"/>
      <c r="S92" s="83"/>
      <c r="T92" s="83"/>
      <c r="U92" s="83"/>
    </row>
    <row r="93" spans="1:21" x14ac:dyDescent="0.25">
      <c r="A93" s="15"/>
      <c r="B93" s="212"/>
      <c r="C93" s="213"/>
      <c r="D93" s="213"/>
      <c r="E93" s="213"/>
      <c r="F93" s="213"/>
      <c r="G93" s="213"/>
      <c r="H93" s="213"/>
      <c r="I93" s="213"/>
      <c r="J93" s="213"/>
      <c r="K93" s="214"/>
      <c r="L93" s="15"/>
      <c r="M93" s="93" t="s">
        <v>252</v>
      </c>
      <c r="N93" s="104" t="str">
        <f>VLOOKUP(N$86,$M$101:$U$107,7,FALSE)</f>
        <v>No</v>
      </c>
      <c r="O93" s="105" t="str">
        <f>VLOOKUP(O$86,$M$101:$U$107,7,FALSE)</f>
        <v>No</v>
      </c>
      <c r="P93" s="83"/>
      <c r="Q93" s="83"/>
      <c r="R93" s="83"/>
      <c r="S93" s="83"/>
      <c r="T93" s="83"/>
      <c r="U93" s="83"/>
    </row>
    <row r="94" spans="1:21" ht="13.8" thickBot="1" x14ac:dyDescent="0.3">
      <c r="A94" s="15"/>
      <c r="B94" s="215"/>
      <c r="C94" s="216"/>
      <c r="D94" s="216"/>
      <c r="E94" s="216"/>
      <c r="F94" s="216"/>
      <c r="G94" s="216"/>
      <c r="H94" s="216"/>
      <c r="I94" s="216"/>
      <c r="J94" s="216"/>
      <c r="K94" s="217"/>
      <c r="L94" s="15"/>
      <c r="M94" s="93" t="s">
        <v>99</v>
      </c>
      <c r="N94" s="104" t="str">
        <f>VLOOKUP(N$86,$M$101:$U$107,8,FALSE)</f>
        <v>No</v>
      </c>
      <c r="O94" s="105" t="str">
        <f>VLOOKUP(O$86,$M$101:$U$107,8,FALSE)</f>
        <v>No</v>
      </c>
      <c r="P94" s="83"/>
      <c r="Q94" s="83"/>
      <c r="R94" s="83"/>
      <c r="S94" s="83"/>
      <c r="T94" s="83"/>
      <c r="U94" s="83"/>
    </row>
    <row r="95" spans="1:21" ht="13.5" customHeight="1" thickBot="1" x14ac:dyDescent="0.3">
      <c r="A95" s="15"/>
      <c r="B95" s="218" t="s">
        <v>253</v>
      </c>
      <c r="C95" s="219"/>
      <c r="D95" s="219"/>
      <c r="E95" s="222"/>
      <c r="F95" s="222"/>
      <c r="G95" s="222"/>
      <c r="H95" s="222"/>
      <c r="I95" s="36" t="s">
        <v>254</v>
      </c>
      <c r="J95" s="220"/>
      <c r="K95" s="221"/>
      <c r="L95" s="15"/>
      <c r="M95" s="93" t="s">
        <v>104</v>
      </c>
      <c r="N95" s="104" t="s">
        <v>72</v>
      </c>
      <c r="O95" s="105" t="s">
        <v>72</v>
      </c>
      <c r="P95" s="83"/>
      <c r="Q95" s="83"/>
      <c r="R95" s="83"/>
      <c r="S95" s="83"/>
      <c r="T95" s="83"/>
      <c r="U95" s="83"/>
    </row>
    <row r="96" spans="1:21" ht="40.5" customHeight="1" x14ac:dyDescent="0.25">
      <c r="A96" s="15"/>
      <c r="B96" s="190" t="s">
        <v>255</v>
      </c>
      <c r="C96" s="190"/>
      <c r="D96" s="190"/>
      <c r="E96" s="190"/>
      <c r="F96" s="190"/>
      <c r="G96" s="190"/>
      <c r="H96" s="190"/>
      <c r="I96" s="190"/>
      <c r="J96" s="190"/>
      <c r="K96" s="190"/>
      <c r="L96" s="15"/>
      <c r="M96" s="93" t="s">
        <v>80</v>
      </c>
      <c r="N96" s="104" t="s">
        <v>72</v>
      </c>
      <c r="O96" s="105" t="s">
        <v>72</v>
      </c>
      <c r="P96" s="83"/>
      <c r="Q96" s="83"/>
      <c r="R96" s="83"/>
      <c r="S96" s="83"/>
      <c r="T96" s="83"/>
      <c r="U96" s="83"/>
    </row>
    <row r="97" spans="1:21" ht="13.5" customHeight="1" thickBot="1" x14ac:dyDescent="0.3">
      <c r="A97" s="15"/>
      <c r="B97" s="393"/>
      <c r="C97" s="393"/>
      <c r="D97" s="393"/>
      <c r="E97" s="393"/>
      <c r="F97" s="393"/>
      <c r="G97" s="393"/>
      <c r="H97" s="393"/>
      <c r="I97" s="393"/>
      <c r="J97" s="393"/>
      <c r="K97" s="393"/>
      <c r="L97" s="15"/>
      <c r="M97" s="112">
        <v>0</v>
      </c>
      <c r="N97" s="113" t="s">
        <v>72</v>
      </c>
      <c r="O97" s="114" t="s">
        <v>72</v>
      </c>
      <c r="P97" s="83"/>
      <c r="Q97" s="83"/>
      <c r="R97" s="83"/>
      <c r="S97" s="83"/>
      <c r="T97" s="83"/>
      <c r="U97" s="83"/>
    </row>
    <row r="98" spans="1:21" ht="21.75" customHeight="1" x14ac:dyDescent="0.25">
      <c r="A98" s="15"/>
      <c r="B98" s="238" t="s">
        <v>256</v>
      </c>
      <c r="C98" s="238"/>
      <c r="D98" s="238"/>
      <c r="E98" s="238"/>
      <c r="F98" s="238"/>
      <c r="G98" s="238"/>
      <c r="H98" s="238"/>
      <c r="I98" s="238"/>
      <c r="J98" s="238"/>
      <c r="K98" s="238"/>
      <c r="L98" s="15"/>
      <c r="M98" s="83"/>
      <c r="N98" s="83"/>
      <c r="O98" s="83"/>
      <c r="P98" s="83"/>
      <c r="Q98" s="83"/>
      <c r="R98" s="83"/>
      <c r="S98" s="83"/>
      <c r="T98" s="83"/>
      <c r="U98" s="83"/>
    </row>
    <row r="99" spans="1:21" ht="19.5" customHeight="1" x14ac:dyDescent="0.25">
      <c r="A99" s="15"/>
      <c r="B99" s="238"/>
      <c r="C99" s="238"/>
      <c r="D99" s="238"/>
      <c r="E99" s="238"/>
      <c r="F99" s="238"/>
      <c r="G99" s="238"/>
      <c r="H99" s="238"/>
      <c r="I99" s="238"/>
      <c r="J99" s="238"/>
      <c r="K99" s="238"/>
      <c r="L99" s="15"/>
      <c r="M99" s="100" t="s">
        <v>257</v>
      </c>
      <c r="N99" s="83" t="str">
        <f>VLOOKUP(N87,M88:O97,2,FALSE)</f>
        <v>Yes</v>
      </c>
      <c r="O99" s="83" t="str">
        <f>VLOOKUP(O87,M88:O97,3,FALSE)</f>
        <v>Yes</v>
      </c>
      <c r="P99" s="83"/>
      <c r="Q99" s="83"/>
      <c r="R99" s="83"/>
      <c r="S99" s="83"/>
      <c r="T99" s="83"/>
      <c r="U99" s="83"/>
    </row>
    <row r="100" spans="1:21" ht="13.8" thickBot="1" x14ac:dyDescent="0.3">
      <c r="A100" s="15"/>
      <c r="B100" s="238" t="s">
        <v>258</v>
      </c>
      <c r="C100" s="238"/>
      <c r="D100" s="238"/>
      <c r="E100" s="238"/>
      <c r="F100" s="238"/>
      <c r="G100" s="238"/>
      <c r="H100" s="238"/>
      <c r="I100" s="238"/>
      <c r="J100" s="238"/>
      <c r="K100" s="238"/>
      <c r="L100" s="15"/>
      <c r="M100" s="83" t="s">
        <v>259</v>
      </c>
      <c r="N100" s="83" t="s">
        <v>260</v>
      </c>
      <c r="O100" s="83"/>
      <c r="P100" s="83"/>
      <c r="Q100" s="83"/>
      <c r="R100" s="83"/>
      <c r="S100" s="83"/>
      <c r="T100" s="83"/>
      <c r="U100" s="83"/>
    </row>
    <row r="101" spans="1:21" ht="18" customHeight="1" thickBot="1" x14ac:dyDescent="0.3">
      <c r="A101" s="15"/>
      <c r="B101" s="238"/>
      <c r="C101" s="238"/>
      <c r="D101" s="238"/>
      <c r="E101" s="238"/>
      <c r="F101" s="238"/>
      <c r="G101" s="238"/>
      <c r="H101" s="238"/>
      <c r="I101" s="238"/>
      <c r="J101" s="238"/>
      <c r="K101" s="238"/>
      <c r="L101" s="15"/>
      <c r="M101" s="86"/>
      <c r="N101" s="87" t="s">
        <v>83</v>
      </c>
      <c r="O101" s="88" t="s">
        <v>11</v>
      </c>
      <c r="P101" s="88" t="s">
        <v>12</v>
      </c>
      <c r="Q101" s="88" t="s">
        <v>93</v>
      </c>
      <c r="R101" s="88" t="s">
        <v>97</v>
      </c>
      <c r="S101" s="87" t="s">
        <v>252</v>
      </c>
      <c r="T101" s="87" t="s">
        <v>99</v>
      </c>
      <c r="U101" s="89">
        <v>0</v>
      </c>
    </row>
    <row r="102" spans="1:21" x14ac:dyDescent="0.25">
      <c r="A102" s="15"/>
      <c r="M102" s="90" t="s">
        <v>10</v>
      </c>
      <c r="N102" s="91" t="s">
        <v>72</v>
      </c>
      <c r="O102" s="91" t="s">
        <v>72</v>
      </c>
      <c r="P102" s="91" t="s">
        <v>72</v>
      </c>
      <c r="Q102" s="91" t="s">
        <v>72</v>
      </c>
      <c r="R102" s="91" t="s">
        <v>72</v>
      </c>
      <c r="S102" s="91" t="s">
        <v>72</v>
      </c>
      <c r="T102" s="91" t="s">
        <v>72</v>
      </c>
      <c r="U102" s="92" t="s">
        <v>72</v>
      </c>
    </row>
    <row r="103" spans="1:21" x14ac:dyDescent="0.25">
      <c r="M103" s="93" t="s">
        <v>128</v>
      </c>
      <c r="N103" s="94" t="s">
        <v>77</v>
      </c>
      <c r="O103" s="94" t="s">
        <v>72</v>
      </c>
      <c r="P103" s="94" t="s">
        <v>72</v>
      </c>
      <c r="Q103" s="94" t="s">
        <v>72</v>
      </c>
      <c r="R103" s="94" t="s">
        <v>72</v>
      </c>
      <c r="S103" s="94" t="s">
        <v>77</v>
      </c>
      <c r="T103" s="94" t="s">
        <v>77</v>
      </c>
      <c r="U103" s="95" t="s">
        <v>72</v>
      </c>
    </row>
    <row r="104" spans="1:21" x14ac:dyDescent="0.25">
      <c r="M104" s="93" t="s">
        <v>130</v>
      </c>
      <c r="N104" s="94" t="s">
        <v>77</v>
      </c>
      <c r="O104" s="94" t="s">
        <v>72</v>
      </c>
      <c r="P104" s="94" t="s">
        <v>72</v>
      </c>
      <c r="Q104" s="94" t="s">
        <v>72</v>
      </c>
      <c r="R104" s="94" t="s">
        <v>72</v>
      </c>
      <c r="S104" s="94" t="s">
        <v>77</v>
      </c>
      <c r="T104" s="94" t="s">
        <v>77</v>
      </c>
      <c r="U104" s="95" t="s">
        <v>72</v>
      </c>
    </row>
    <row r="105" spans="1:21" x14ac:dyDescent="0.25">
      <c r="M105" s="96" t="s">
        <v>132</v>
      </c>
      <c r="N105" s="94" t="s">
        <v>72</v>
      </c>
      <c r="O105" s="94" t="s">
        <v>72</v>
      </c>
      <c r="P105" s="94" t="s">
        <v>72</v>
      </c>
      <c r="Q105" s="94" t="s">
        <v>72</v>
      </c>
      <c r="R105" s="94" t="s">
        <v>72</v>
      </c>
      <c r="S105" s="94" t="s">
        <v>77</v>
      </c>
      <c r="T105" s="94" t="s">
        <v>77</v>
      </c>
      <c r="U105" s="95" t="s">
        <v>72</v>
      </c>
    </row>
    <row r="106" spans="1:21" x14ac:dyDescent="0.25">
      <c r="M106" s="96" t="s">
        <v>134</v>
      </c>
      <c r="N106" s="94" t="s">
        <v>77</v>
      </c>
      <c r="O106" s="94" t="s">
        <v>72</v>
      </c>
      <c r="P106" s="94" t="s">
        <v>72</v>
      </c>
      <c r="Q106" s="94" t="s">
        <v>72</v>
      </c>
      <c r="R106" s="94" t="s">
        <v>72</v>
      </c>
      <c r="S106" s="94" t="s">
        <v>77</v>
      </c>
      <c r="T106" s="94" t="s">
        <v>77</v>
      </c>
      <c r="U106" s="95" t="s">
        <v>72</v>
      </c>
    </row>
    <row r="107" spans="1:21" ht="13.8" thickBot="1" x14ac:dyDescent="0.3">
      <c r="M107" s="97">
        <v>0</v>
      </c>
      <c r="N107" s="98" t="s">
        <v>72</v>
      </c>
      <c r="O107" s="98" t="s">
        <v>72</v>
      </c>
      <c r="P107" s="98" t="s">
        <v>72</v>
      </c>
      <c r="Q107" s="98" t="s">
        <v>72</v>
      </c>
      <c r="R107" s="98" t="s">
        <v>72</v>
      </c>
      <c r="S107" s="98" t="s">
        <v>77</v>
      </c>
      <c r="T107" s="98" t="s">
        <v>77</v>
      </c>
      <c r="U107" s="99" t="s">
        <v>72</v>
      </c>
    </row>
    <row r="108" spans="1:21" x14ac:dyDescent="0.25">
      <c r="M108" s="83"/>
      <c r="N108" s="83"/>
      <c r="O108" s="83"/>
      <c r="P108" s="83"/>
      <c r="Q108" s="83"/>
      <c r="R108" s="83"/>
      <c r="S108" s="83"/>
      <c r="T108" s="83"/>
      <c r="U108" s="83"/>
    </row>
    <row r="112" spans="1:21" ht="13.5" customHeight="1" x14ac:dyDescent="0.25"/>
    <row r="124" ht="13.5" customHeight="1" x14ac:dyDescent="0.25"/>
    <row r="135" ht="40.5" customHeight="1" x14ac:dyDescent="0.25"/>
  </sheetData>
  <sheetProtection algorithmName="SHA-512" hashValue="vuf5WC+UogvobkrBXnfmNyJAelOqxfHiXCp4ruvKb0ywAlvIraHV/FrRRun2D/iGfGphcuHzI7VMOde6WzFsiA==" saltValue="x9o7tVHt23YuHCZchYin+g==" spinCount="100000" sheet="1" objects="1" scenarios="1" formatCells="0" selectLockedCells="1"/>
  <mergeCells count="194">
    <mergeCell ref="B70:K70"/>
    <mergeCell ref="B71:K72"/>
    <mergeCell ref="B73:K73"/>
    <mergeCell ref="B74:K75"/>
    <mergeCell ref="M1:U1"/>
    <mergeCell ref="B97:K97"/>
    <mergeCell ref="B83:K83"/>
    <mergeCell ref="B41:D41"/>
    <mergeCell ref="B37:D37"/>
    <mergeCell ref="G19:I19"/>
    <mergeCell ref="J19:K19"/>
    <mergeCell ref="G16:I16"/>
    <mergeCell ref="H11:K11"/>
    <mergeCell ref="D24:E24"/>
    <mergeCell ref="B24:C24"/>
    <mergeCell ref="B3:D3"/>
    <mergeCell ref="B4:D4"/>
    <mergeCell ref="E7:J7"/>
    <mergeCell ref="D16:E16"/>
    <mergeCell ref="D17:E17"/>
    <mergeCell ref="D18:E18"/>
    <mergeCell ref="D19:E19"/>
    <mergeCell ref="B8:E8"/>
    <mergeCell ref="F8:I8"/>
    <mergeCell ref="B100:K101"/>
    <mergeCell ref="B42:D42"/>
    <mergeCell ref="B43:D43"/>
    <mergeCell ref="G36:I36"/>
    <mergeCell ref="B34:D34"/>
    <mergeCell ref="B35:D35"/>
    <mergeCell ref="B36:D36"/>
    <mergeCell ref="G25:I25"/>
    <mergeCell ref="G26:I26"/>
    <mergeCell ref="J49:K49"/>
    <mergeCell ref="B44:D44"/>
    <mergeCell ref="B47:D47"/>
    <mergeCell ref="B30:E30"/>
    <mergeCell ref="B39:D39"/>
    <mergeCell ref="G27:I27"/>
    <mergeCell ref="J27:K27"/>
    <mergeCell ref="B56:K56"/>
    <mergeCell ref="J59:K59"/>
    <mergeCell ref="J60:K60"/>
    <mergeCell ref="J61:K61"/>
    <mergeCell ref="J47:K47"/>
    <mergeCell ref="J34:K34"/>
    <mergeCell ref="J36:K36"/>
    <mergeCell ref="J40:K40"/>
    <mergeCell ref="E6:J6"/>
    <mergeCell ref="B7:D7"/>
    <mergeCell ref="G30:K30"/>
    <mergeCell ref="G24:I24"/>
    <mergeCell ref="B6:D6"/>
    <mergeCell ref="G20:J20"/>
    <mergeCell ref="B16:C16"/>
    <mergeCell ref="B17:C17"/>
    <mergeCell ref="D20:E20"/>
    <mergeCell ref="D21:E21"/>
    <mergeCell ref="B20:C20"/>
    <mergeCell ref="B21:C21"/>
    <mergeCell ref="J16:K16"/>
    <mergeCell ref="J17:K17"/>
    <mergeCell ref="F10:K10"/>
    <mergeCell ref="B10:D10"/>
    <mergeCell ref="B11:E11"/>
    <mergeCell ref="F11:G11"/>
    <mergeCell ref="B9:H9"/>
    <mergeCell ref="I9:K9"/>
    <mergeCell ref="B13:K13"/>
    <mergeCell ref="J24:K24"/>
    <mergeCell ref="J25:K25"/>
    <mergeCell ref="J26:K26"/>
    <mergeCell ref="G67:I67"/>
    <mergeCell ref="G49:I49"/>
    <mergeCell ref="B18:C18"/>
    <mergeCell ref="B19:C19"/>
    <mergeCell ref="E39:K39"/>
    <mergeCell ref="G33:I33"/>
    <mergeCell ref="J18:K18"/>
    <mergeCell ref="J33:K33"/>
    <mergeCell ref="B61:C61"/>
    <mergeCell ref="D63:E63"/>
    <mergeCell ref="D65:E65"/>
    <mergeCell ref="D67:E67"/>
    <mergeCell ref="G63:I63"/>
    <mergeCell ref="G65:I65"/>
    <mergeCell ref="B54:D54"/>
    <mergeCell ref="G54:I54"/>
    <mergeCell ref="G29:K29"/>
    <mergeCell ref="G34:I34"/>
    <mergeCell ref="J54:K54"/>
    <mergeCell ref="B58:D58"/>
    <mergeCell ref="G59:I59"/>
    <mergeCell ref="B60:C60"/>
    <mergeCell ref="B48:D48"/>
    <mergeCell ref="B49:D49"/>
    <mergeCell ref="J51:K51"/>
    <mergeCell ref="J52:K52"/>
    <mergeCell ref="J53:K53"/>
    <mergeCell ref="B51:D51"/>
    <mergeCell ref="G51:I51"/>
    <mergeCell ref="G53:I53"/>
    <mergeCell ref="G43:I43"/>
    <mergeCell ref="G37:I37"/>
    <mergeCell ref="G44:I44"/>
    <mergeCell ref="G40:I40"/>
    <mergeCell ref="B50:D50"/>
    <mergeCell ref="B40:D40"/>
    <mergeCell ref="J41:K41"/>
    <mergeCell ref="J43:K43"/>
    <mergeCell ref="G47:I47"/>
    <mergeCell ref="G41:I41"/>
    <mergeCell ref="G48:I48"/>
    <mergeCell ref="J48:K48"/>
    <mergeCell ref="B69:K69"/>
    <mergeCell ref="B89:D89"/>
    <mergeCell ref="E89:K89"/>
    <mergeCell ref="B80:D80"/>
    <mergeCell ref="G60:I60"/>
    <mergeCell ref="G61:I61"/>
    <mergeCell ref="J63:K63"/>
    <mergeCell ref="D60:E60"/>
    <mergeCell ref="B84:K84"/>
    <mergeCell ref="B85:D85"/>
    <mergeCell ref="E85:K85"/>
    <mergeCell ref="E86:K86"/>
    <mergeCell ref="E87:K87"/>
    <mergeCell ref="E88:K88"/>
    <mergeCell ref="H78:I78"/>
    <mergeCell ref="H79:I79"/>
    <mergeCell ref="H80:I80"/>
    <mergeCell ref="J65:K65"/>
    <mergeCell ref="J67:K67"/>
    <mergeCell ref="B67:C67"/>
    <mergeCell ref="B63:C63"/>
    <mergeCell ref="B68:C68"/>
    <mergeCell ref="B65:C65"/>
    <mergeCell ref="D61:E61"/>
    <mergeCell ref="B98:K99"/>
    <mergeCell ref="A1:L1"/>
    <mergeCell ref="A2:L2"/>
    <mergeCell ref="G35:I35"/>
    <mergeCell ref="J35:K35"/>
    <mergeCell ref="G42:I42"/>
    <mergeCell ref="J42:K42"/>
    <mergeCell ref="E90:K90"/>
    <mergeCell ref="B90:D90"/>
    <mergeCell ref="B91:K91"/>
    <mergeCell ref="G58:I58"/>
    <mergeCell ref="J58:K58"/>
    <mergeCell ref="G64:I64"/>
    <mergeCell ref="J64:K64"/>
    <mergeCell ref="J66:K66"/>
    <mergeCell ref="G66:I66"/>
    <mergeCell ref="G68:I68"/>
    <mergeCell ref="J68:K68"/>
    <mergeCell ref="B59:C59"/>
    <mergeCell ref="B62:K62"/>
    <mergeCell ref="D59:E59"/>
    <mergeCell ref="B52:D52"/>
    <mergeCell ref="G28:J28"/>
    <mergeCell ref="G52:I52"/>
    <mergeCell ref="B96:K96"/>
    <mergeCell ref="B77:K77"/>
    <mergeCell ref="J79:K79"/>
    <mergeCell ref="J80:K80"/>
    <mergeCell ref="J81:K81"/>
    <mergeCell ref="B86:D86"/>
    <mergeCell ref="B87:D87"/>
    <mergeCell ref="B88:D88"/>
    <mergeCell ref="B92:K94"/>
    <mergeCell ref="B95:D95"/>
    <mergeCell ref="J95:K95"/>
    <mergeCell ref="E95:H95"/>
    <mergeCell ref="E81:G81"/>
    <mergeCell ref="B81:D81"/>
    <mergeCell ref="J78:K78"/>
    <mergeCell ref="E79:G79"/>
    <mergeCell ref="B78:D78"/>
    <mergeCell ref="B79:D79"/>
    <mergeCell ref="E80:G80"/>
    <mergeCell ref="E78:G78"/>
    <mergeCell ref="B25:C25"/>
    <mergeCell ref="B26:C26"/>
    <mergeCell ref="B27:C27"/>
    <mergeCell ref="B28:C28"/>
    <mergeCell ref="B29:C29"/>
    <mergeCell ref="B53:D53"/>
    <mergeCell ref="D25:E25"/>
    <mergeCell ref="D26:E26"/>
    <mergeCell ref="D27:E27"/>
    <mergeCell ref="D28:E28"/>
    <mergeCell ref="D29:E29"/>
    <mergeCell ref="B33:D33"/>
  </mergeCells>
  <conditionalFormatting sqref="B36:D36">
    <cfRule type="expression" dxfId="64" priority="60">
      <formula>$E$34="Powder Coat"</formula>
    </cfRule>
  </conditionalFormatting>
  <conditionalFormatting sqref="B43:D43">
    <cfRule type="expression" dxfId="63" priority="58">
      <formula>$E$41="Powder Coat"</formula>
    </cfRule>
  </conditionalFormatting>
  <conditionalFormatting sqref="B11:E11">
    <cfRule type="expression" dxfId="62" priority="9">
      <formula>$E$10=$P$10</formula>
    </cfRule>
    <cfRule type="expression" dxfId="61" priority="10">
      <formula>$E$10=$P$11</formula>
    </cfRule>
  </conditionalFormatting>
  <conditionalFormatting sqref="B70:K70">
    <cfRule type="expression" dxfId="60" priority="1">
      <formula>$B$70=$P$68</formula>
    </cfRule>
  </conditionalFormatting>
  <conditionalFormatting sqref="B71:K72">
    <cfRule type="expression" dxfId="59" priority="2">
      <formula>$B$70=$P$68</formula>
    </cfRule>
  </conditionalFormatting>
  <conditionalFormatting sqref="B89:K89">
    <cfRule type="expression" dxfId="58" priority="20">
      <formula>$F$8=$P$6</formula>
    </cfRule>
  </conditionalFormatting>
  <conditionalFormatting sqref="B98:K99">
    <cfRule type="expression" dxfId="57" priority="52">
      <formula>$E$90="Conditional - Follow up required to complete qualification"</formula>
    </cfRule>
    <cfRule type="expression" dxfId="56" priority="53">
      <formula>$E$88="Follow up required, see below."</formula>
    </cfRule>
    <cfRule type="expression" dxfId="55" priority="54">
      <formula>$E$87="Follow up required, see below."</formula>
    </cfRule>
    <cfRule type="expression" dxfId="54" priority="55">
      <formula>$E$86="Follow up required, see below."</formula>
    </cfRule>
  </conditionalFormatting>
  <conditionalFormatting sqref="B100:K101">
    <cfRule type="expression" dxfId="53" priority="49">
      <formula>$E$89="Not Compliant"</formula>
    </cfRule>
  </conditionalFormatting>
  <conditionalFormatting sqref="D59:E61">
    <cfRule type="expression" dxfId="52" priority="24">
      <formula>$F$8=$P$6</formula>
    </cfRule>
  </conditionalFormatting>
  <conditionalFormatting sqref="E36">
    <cfRule type="expression" dxfId="51" priority="8">
      <formula>$E$34="Powder Coat"</formula>
    </cfRule>
  </conditionalFormatting>
  <conditionalFormatting sqref="E37 J37">
    <cfRule type="expression" dxfId="50" priority="141">
      <formula>$E$32=$M$12</formula>
    </cfRule>
  </conditionalFormatting>
  <conditionalFormatting sqref="E43">
    <cfRule type="expression" dxfId="49" priority="57">
      <formula>$E$41="Powder Coat"</formula>
    </cfRule>
  </conditionalFormatting>
  <conditionalFormatting sqref="E58 J58">
    <cfRule type="expression" dxfId="48" priority="23">
      <formula>$F$8=$P$6</formula>
    </cfRule>
  </conditionalFormatting>
  <conditionalFormatting sqref="E39:K39">
    <cfRule type="expression" dxfId="47" priority="43">
      <formula>$F$8="JDM F17 Level 1"</formula>
    </cfRule>
  </conditionalFormatting>
  <conditionalFormatting sqref="E86:K86">
    <cfRule type="expression" dxfId="46" priority="56">
      <formula>$B$86=""</formula>
    </cfRule>
  </conditionalFormatting>
  <conditionalFormatting sqref="E86:K90">
    <cfRule type="containsText" dxfId="45" priority="67" operator="containsText" text="failed">
      <formula>NOT(ISERROR(SEARCH("failed",E86)))</formula>
    </cfRule>
  </conditionalFormatting>
  <conditionalFormatting sqref="E87:K87">
    <cfRule type="expression" dxfId="44" priority="48">
      <formula>$B$87=""</formula>
    </cfRule>
  </conditionalFormatting>
  <conditionalFormatting sqref="E88:K88">
    <cfRule type="expression" dxfId="43" priority="47">
      <formula>$B$88=""</formula>
    </cfRule>
  </conditionalFormatting>
  <conditionalFormatting sqref="F10">
    <cfRule type="expression" dxfId="42" priority="19">
      <formula>$E$10="Other"</formula>
    </cfRule>
  </conditionalFormatting>
  <conditionalFormatting sqref="F11:G11">
    <cfRule type="expression" dxfId="41" priority="13">
      <formula>$E$10=$P$10</formula>
    </cfRule>
    <cfRule type="expression" dxfId="40" priority="14">
      <formula>$E$10=$P$11</formula>
    </cfRule>
  </conditionalFormatting>
  <conditionalFormatting sqref="G33:I33">
    <cfRule type="expression" dxfId="39" priority="72">
      <formula>$E$33="other"</formula>
    </cfRule>
  </conditionalFormatting>
  <conditionalFormatting sqref="G36:I36 G43:I43">
    <cfRule type="expression" dxfId="38" priority="71">
      <formula>J35="other"</formula>
    </cfRule>
  </conditionalFormatting>
  <conditionalFormatting sqref="G40:I40">
    <cfRule type="expression" dxfId="37" priority="65">
      <formula>$E$40="other"</formula>
    </cfRule>
  </conditionalFormatting>
  <conditionalFormatting sqref="G48:I48">
    <cfRule type="expression" dxfId="36" priority="21">
      <formula>E48="other"</formula>
    </cfRule>
  </conditionalFormatting>
  <conditionalFormatting sqref="G49:I49">
    <cfRule type="expression" dxfId="35" priority="77">
      <formula>$E$49="Yes"</formula>
    </cfRule>
  </conditionalFormatting>
  <conditionalFormatting sqref="G51:I54">
    <cfRule type="expression" dxfId="34" priority="73">
      <formula>E51="other"</formula>
    </cfRule>
  </conditionalFormatting>
  <conditionalFormatting sqref="G59:I61">
    <cfRule type="expression" dxfId="33" priority="79">
      <formula>D59="other"</formula>
    </cfRule>
  </conditionalFormatting>
  <conditionalFormatting sqref="G63:I63">
    <cfRule type="expression" dxfId="32" priority="78">
      <formula>D63="other"</formula>
    </cfRule>
  </conditionalFormatting>
  <conditionalFormatting sqref="G65:I65">
    <cfRule type="expression" dxfId="31" priority="81">
      <formula>D65="other"</formula>
    </cfRule>
  </conditionalFormatting>
  <conditionalFormatting sqref="G67:I67">
    <cfRule type="expression" dxfId="30" priority="80">
      <formula>D67="other"</formula>
    </cfRule>
  </conditionalFormatting>
  <conditionalFormatting sqref="G29:K29">
    <cfRule type="expression" dxfId="29" priority="84">
      <formula>$K$28="yes"</formula>
    </cfRule>
  </conditionalFormatting>
  <conditionalFormatting sqref="G30:K30">
    <cfRule type="expression" dxfId="28" priority="85">
      <formula>$K$28="yes"</formula>
    </cfRule>
  </conditionalFormatting>
  <conditionalFormatting sqref="J33:K33">
    <cfRule type="expression" dxfId="27" priority="112">
      <formula>$E$33="other"</formula>
    </cfRule>
  </conditionalFormatting>
  <conditionalFormatting sqref="J34:K35 E34:E36">
    <cfRule type="expression" dxfId="26" priority="115">
      <formula>$E$33=$M$6</formula>
    </cfRule>
  </conditionalFormatting>
  <conditionalFormatting sqref="J35:K35">
    <cfRule type="expression" dxfId="25" priority="68">
      <formula>$J$35="Not Qualified"</formula>
    </cfRule>
  </conditionalFormatting>
  <conditionalFormatting sqref="J36:K36">
    <cfRule type="expression" dxfId="24" priority="25">
      <formula>J35="other"</formula>
    </cfRule>
  </conditionalFormatting>
  <conditionalFormatting sqref="J40:K40">
    <cfRule type="expression" dxfId="23" priority="109">
      <formula>E40="other"</formula>
    </cfRule>
  </conditionalFormatting>
  <conditionalFormatting sqref="J41:K42 E41:E44 J44:K44">
    <cfRule type="expression" dxfId="22" priority="138">
      <formula>$E$40=$M$14</formula>
    </cfRule>
  </conditionalFormatting>
  <conditionalFormatting sqref="J43:K43">
    <cfRule type="expression" dxfId="21" priority="108">
      <formula>J42="other"</formula>
    </cfRule>
  </conditionalFormatting>
  <conditionalFormatting sqref="J47:K47">
    <cfRule type="expression" dxfId="20" priority="104">
      <formula>E47="Other"</formula>
    </cfRule>
  </conditionalFormatting>
  <conditionalFormatting sqref="J48:K48">
    <cfRule type="expression" dxfId="19" priority="22">
      <formula>E48="Other"</formula>
    </cfRule>
  </conditionalFormatting>
  <conditionalFormatting sqref="J49:K49">
    <cfRule type="expression" dxfId="18" priority="100">
      <formula>E49="Yes"</formula>
    </cfRule>
  </conditionalFormatting>
  <conditionalFormatting sqref="J51:K54">
    <cfRule type="expression" dxfId="17" priority="103">
      <formula>E51="Other"</formula>
    </cfRule>
  </conditionalFormatting>
  <conditionalFormatting sqref="J59:K61">
    <cfRule type="expression" dxfId="16" priority="90">
      <formula>D59="Other"</formula>
    </cfRule>
  </conditionalFormatting>
  <conditionalFormatting sqref="J63:K63">
    <cfRule type="expression" dxfId="15" priority="99">
      <formula>D63="Other"</formula>
    </cfRule>
  </conditionalFormatting>
  <conditionalFormatting sqref="J65:K65">
    <cfRule type="expression" dxfId="14" priority="51">
      <formula>D65="Other"</formula>
    </cfRule>
  </conditionalFormatting>
  <conditionalFormatting sqref="J67:K67">
    <cfRule type="expression" dxfId="13" priority="50">
      <formula>D67="Other"</formula>
    </cfRule>
  </conditionalFormatting>
  <conditionalFormatting sqref="K44">
    <cfRule type="expression" dxfId="12" priority="143">
      <formula>$E$40=$M$14</formula>
    </cfRule>
  </conditionalFormatting>
  <conditionalFormatting sqref="N88:O97">
    <cfRule type="containsText" dxfId="11" priority="4" operator="containsText" text="No">
      <formula>NOT(ISERROR(SEARCH("No",N88)))</formula>
    </cfRule>
  </conditionalFormatting>
  <conditionalFormatting sqref="N99:O99">
    <cfRule type="containsText" dxfId="10" priority="3" operator="containsText" text="No">
      <formula>NOT(ISERROR(SEARCH("No",N99)))</formula>
    </cfRule>
  </conditionalFormatting>
  <dataValidations count="29">
    <dataValidation type="date" allowBlank="1" showInputMessage="1" showErrorMessage="1" sqref="J5" xr:uid="{00000000-0002-0000-0100-000000000000}">
      <formula1>R24</formula1>
      <formula2>R25</formula2>
    </dataValidation>
    <dataValidation type="list" allowBlank="1" showInputMessage="1" showErrorMessage="1" sqref="E89:K89" xr:uid="{00000000-0002-0000-0100-000001000000}">
      <formula1>$R$50:$R$54</formula1>
    </dataValidation>
    <dataValidation type="list" allowBlank="1" showInputMessage="1" showErrorMessage="1" sqref="D63:E63 D67:E67 D65:E65" xr:uid="{00000000-0002-0000-0100-000002000000}">
      <formula1>$M$55:$M$61</formula1>
    </dataValidation>
    <dataValidation type="list" allowBlank="1" showInputMessage="1" showErrorMessage="1" sqref="D59:E59" xr:uid="{00000000-0002-0000-0100-000003000000}">
      <formula1>$M$63:$M$64</formula1>
    </dataValidation>
    <dataValidation type="list" allowBlank="1" showInputMessage="1" showErrorMessage="1" sqref="D60:E61" xr:uid="{00000000-0002-0000-0100-000004000000}">
      <formula1>$M$66:$M$67</formula1>
    </dataValidation>
    <dataValidation type="list" allowBlank="1" showInputMessage="1" showErrorMessage="1" sqref="E34 E41" xr:uid="{00000000-0002-0000-0100-000005000000}">
      <formula1>$M$22:$M$27</formula1>
    </dataValidation>
    <dataValidation type="list" allowBlank="1" showInputMessage="1" showErrorMessage="1" sqref="E47" xr:uid="{00000000-0002-0000-0100-000006000000}">
      <formula1>$N$45:$N$63</formula1>
    </dataValidation>
    <dataValidation type="list" allowBlank="1" showInputMessage="1" showErrorMessage="1" sqref="E49:E50 K28 K20 F11" xr:uid="{00000000-0002-0000-0100-000007000000}">
      <formula1>$N$4:$N$5</formula1>
    </dataValidation>
    <dataValidation type="list" allowBlank="1" showInputMessage="1" showErrorMessage="1" sqref="E51" xr:uid="{00000000-0002-0000-0100-000008000000}">
      <formula1>$N$15:$N$19</formula1>
    </dataValidation>
    <dataValidation type="list" allowBlank="1" showInputMessage="1" showErrorMessage="1" sqref="E52" xr:uid="{00000000-0002-0000-0100-000009000000}">
      <formula1>$N$22:$N$26</formula1>
    </dataValidation>
    <dataValidation type="list" allowBlank="1" showInputMessage="1" showErrorMessage="1" sqref="E54" xr:uid="{00000000-0002-0000-0100-00000A000000}">
      <formula1>$N$37:$N$41</formula1>
    </dataValidation>
    <dataValidation type="list" allowBlank="1" showInputMessage="1" showErrorMessage="1" sqref="F8:I8" xr:uid="{00000000-0002-0000-0100-00000B000000}">
      <formula1>$P$4:$P$6</formula1>
    </dataValidation>
    <dataValidation type="list" allowBlank="1" showInputMessage="1" showErrorMessage="1" sqref="J34:K34 J41:K41" xr:uid="{00000000-0002-0000-0100-00000C000000}">
      <formula1>$M$29:$M$34</formula1>
    </dataValidation>
    <dataValidation type="list" allowBlank="1" showInputMessage="1" showErrorMessage="1" sqref="K37 K44" xr:uid="{00000000-0002-0000-0100-00000D000000}">
      <formula1>"select, °F  ,°C"</formula1>
    </dataValidation>
    <dataValidation type="list" allowBlank="1" showInputMessage="1" showErrorMessage="1" sqref="E53" xr:uid="{00000000-0002-0000-0100-00000E000000}">
      <formula1>$N$30:$N$34</formula1>
    </dataValidation>
    <dataValidation type="list" allowBlank="1" showInputMessage="1" showErrorMessage="1" sqref="I9:K9" xr:uid="{00000000-0002-0000-0100-00000F000000}">
      <formula1>$P$16:$P$18</formula1>
    </dataValidation>
    <dataValidation type="list" allowBlank="1" showInputMessage="1" showErrorMessage="1" sqref="E86:K88" xr:uid="{00000000-0002-0000-0100-000010000000}">
      <formula1>$R$30:$R$36</formula1>
    </dataValidation>
    <dataValidation type="list" allowBlank="1" showInputMessage="1" showErrorMessage="1" sqref="E90:K90" xr:uid="{00000000-0002-0000-0100-000011000000}">
      <formula1>$R$37:$R$41</formula1>
    </dataValidation>
    <dataValidation type="list" allowBlank="1" showInputMessage="1" showErrorMessage="1" sqref="E48" xr:uid="{00000000-0002-0000-0100-000012000000}">
      <formula1>$N$8:$N$12</formula1>
    </dataValidation>
    <dataValidation type="list" allowBlank="1" showInputMessage="1" showErrorMessage="1" sqref="E10" xr:uid="{00000000-0002-0000-0100-000013000000}">
      <formula1>$P$9:$P$11</formula1>
    </dataValidation>
    <dataValidation allowBlank="1" showInputMessage="1" showErrorMessage="1" prompt="List the John Deere unit that will be consuming painted product with this paint process.  If this affects multiple units, list the highest volume unit or division." sqref="E6:J6" xr:uid="{00000000-0002-0000-0100-000014000000}"/>
    <dataValidation allowBlank="1" showInputMessage="1" showErrorMessage="1" prompt="List the primary supply management and/or quality engineering contact at John Deere.  If multiple units are affected, a supply base manager may be listed." sqref="E7:J7" xr:uid="{00000000-0002-0000-0100-000015000000}"/>
    <dataValidation allowBlank="1" showInputMessage="1" showErrorMessage="1" prompt="List the supplier that is directly supply the painted product to John Deere (tier 1 supplier).  The supplier listed in this field must have a supplier number assigned by John Deere." sqref="D16:E16" xr:uid="{00000000-0002-0000-0100-000016000000}"/>
    <dataValidation allowBlank="1" showInputMessage="1" showErrorMessage="1" prompt="Enter the supplier number assigned by John Deere.  Suppliers can look up their supplier number in JD Supply Network._x000a_(https://jdsn.deere.com)" sqref="J16:K16" xr:uid="{00000000-0002-0000-0100-000017000000}"/>
    <dataValidation allowBlank="1" showInputMessage="1" showErrorMessage="1" prompt="List the dwell time (in minutes) for production parts in the cure oven." sqref="E37" xr:uid="{00000000-0002-0000-0100-000018000000}"/>
    <dataValidation allowBlank="1" showInputMessage="1" showErrorMessage="1" prompt="Enter oven set point, and then select the units (°C or °F)" sqref="J37" xr:uid="{00000000-0002-0000-0100-000019000000}"/>
    <dataValidation type="list" allowBlank="1" showInputMessage="1" showErrorMessage="1" sqref="J42 J35" xr:uid="{00000000-0002-0000-0100-00001A000000}">
      <formula1>$M$38:$M$53</formula1>
    </dataValidation>
    <dataValidation type="list" allowBlank="1" showInputMessage="1" showErrorMessage="1" sqref="E33" xr:uid="{00000000-0002-0000-0100-00001B000000}">
      <formula1>$M$6:$M$12</formula1>
    </dataValidation>
    <dataValidation type="list" allowBlank="1" showInputMessage="1" showErrorMessage="1" sqref="E40" xr:uid="{00000000-0002-0000-0100-00001C000000}">
      <formula1>$M$14:$M$20</formula1>
    </dataValidation>
  </dataValidations>
  <pageMargins left="0.4" right="0.4" top="0.8" bottom="0.48958333333333298" header="0.2" footer="0.3"/>
  <pageSetup orientation="portrait" horizontalDpi="300" r:id="rId1"/>
  <headerFooter>
    <oddHeader>&amp;L&amp;G&amp;R&amp;G</oddHeader>
    <oddFooter>&amp;LControlled copies are maintained by John Deere MTIC.  All other copies are considered uncontrolled.
&amp;F&amp;R&amp;"Calibri"&amp;11&amp;K000000&amp;A &amp;P of &amp;N_x000D_&amp;1#&amp;"Calibri"&amp;10&amp;KFF0000Company Use</oddFooter>
  </headerFooter>
  <rowBreaks count="1" manualBreakCount="1">
    <brk id="5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8"/>
  <sheetViews>
    <sheetView showRuler="0" zoomScaleNormal="100" workbookViewId="0">
      <selection activeCell="E5" sqref="E5"/>
    </sheetView>
  </sheetViews>
  <sheetFormatPr defaultRowHeight="13.2" x14ac:dyDescent="0.25"/>
  <cols>
    <col min="1" max="1" width="0.44140625" style="1" customWidth="1"/>
    <col min="2" max="2" width="22.77734375" style="1" customWidth="1"/>
    <col min="3" max="3" width="25.77734375" style="1" customWidth="1"/>
    <col min="4" max="7" width="5.21875" style="1" customWidth="1"/>
    <col min="8" max="11" width="4.5546875" style="1" customWidth="1"/>
    <col min="12" max="12" width="6.21875" style="1" customWidth="1"/>
    <col min="13" max="13" width="10.77734375" style="1" customWidth="1"/>
    <col min="14" max="14" width="18.77734375" style="1" customWidth="1"/>
    <col min="15" max="15" width="24.77734375" style="1" hidden="1" customWidth="1"/>
    <col min="16" max="16" width="9.21875" style="1" hidden="1" customWidth="1"/>
    <col min="17" max="17" width="10.5546875" style="1" hidden="1" customWidth="1"/>
    <col min="18" max="19" width="9.21875" style="1" hidden="1" customWidth="1"/>
    <col min="20" max="257" width="9.21875" style="1"/>
    <col min="258" max="258" width="24.77734375" style="1" customWidth="1"/>
    <col min="259" max="259" width="18.44140625" style="1" customWidth="1"/>
    <col min="260" max="263" width="5.44140625" style="1" customWidth="1"/>
    <col min="264" max="267" width="5.21875" style="1" customWidth="1"/>
    <col min="268" max="268" width="7.44140625" style="1" customWidth="1"/>
    <col min="269" max="269" width="11.21875" style="1" customWidth="1"/>
    <col min="270" max="513" width="9.21875" style="1"/>
    <col min="514" max="514" width="24.77734375" style="1" customWidth="1"/>
    <col min="515" max="515" width="18.44140625" style="1" customWidth="1"/>
    <col min="516" max="519" width="5.44140625" style="1" customWidth="1"/>
    <col min="520" max="523" width="5.21875" style="1" customWidth="1"/>
    <col min="524" max="524" width="7.44140625" style="1" customWidth="1"/>
    <col min="525" max="525" width="11.21875" style="1" customWidth="1"/>
    <col min="526" max="769" width="9.21875" style="1"/>
    <col min="770" max="770" width="24.77734375" style="1" customWidth="1"/>
    <col min="771" max="771" width="18.44140625" style="1" customWidth="1"/>
    <col min="772" max="775" width="5.44140625" style="1" customWidth="1"/>
    <col min="776" max="779" width="5.21875" style="1" customWidth="1"/>
    <col min="780" max="780" width="7.44140625" style="1" customWidth="1"/>
    <col min="781" max="781" width="11.21875" style="1" customWidth="1"/>
    <col min="782" max="1025" width="9.21875" style="1"/>
    <col min="1026" max="1026" width="24.77734375" style="1" customWidth="1"/>
    <col min="1027" max="1027" width="18.44140625" style="1" customWidth="1"/>
    <col min="1028" max="1031" width="5.44140625" style="1" customWidth="1"/>
    <col min="1032" max="1035" width="5.21875" style="1" customWidth="1"/>
    <col min="1036" max="1036" width="7.44140625" style="1" customWidth="1"/>
    <col min="1037" max="1037" width="11.21875" style="1" customWidth="1"/>
    <col min="1038" max="1281" width="9.21875" style="1"/>
    <col min="1282" max="1282" width="24.77734375" style="1" customWidth="1"/>
    <col min="1283" max="1283" width="18.44140625" style="1" customWidth="1"/>
    <col min="1284" max="1287" width="5.44140625" style="1" customWidth="1"/>
    <col min="1288" max="1291" width="5.21875" style="1" customWidth="1"/>
    <col min="1292" max="1292" width="7.44140625" style="1" customWidth="1"/>
    <col min="1293" max="1293" width="11.21875" style="1" customWidth="1"/>
    <col min="1294" max="1537" width="9.21875" style="1"/>
    <col min="1538" max="1538" width="24.77734375" style="1" customWidth="1"/>
    <col min="1539" max="1539" width="18.44140625" style="1" customWidth="1"/>
    <col min="1540" max="1543" width="5.44140625" style="1" customWidth="1"/>
    <col min="1544" max="1547" width="5.21875" style="1" customWidth="1"/>
    <col min="1548" max="1548" width="7.44140625" style="1" customWidth="1"/>
    <col min="1549" max="1549" width="11.21875" style="1" customWidth="1"/>
    <col min="1550" max="1793" width="9.21875" style="1"/>
    <col min="1794" max="1794" width="24.77734375" style="1" customWidth="1"/>
    <col min="1795" max="1795" width="18.44140625" style="1" customWidth="1"/>
    <col min="1796" max="1799" width="5.44140625" style="1" customWidth="1"/>
    <col min="1800" max="1803" width="5.21875" style="1" customWidth="1"/>
    <col min="1804" max="1804" width="7.44140625" style="1" customWidth="1"/>
    <col min="1805" max="1805" width="11.21875" style="1" customWidth="1"/>
    <col min="1806" max="2049" width="9.21875" style="1"/>
    <col min="2050" max="2050" width="24.77734375" style="1" customWidth="1"/>
    <col min="2051" max="2051" width="18.44140625" style="1" customWidth="1"/>
    <col min="2052" max="2055" width="5.44140625" style="1" customWidth="1"/>
    <col min="2056" max="2059" width="5.21875" style="1" customWidth="1"/>
    <col min="2060" max="2060" width="7.44140625" style="1" customWidth="1"/>
    <col min="2061" max="2061" width="11.21875" style="1" customWidth="1"/>
    <col min="2062" max="2305" width="9.21875" style="1"/>
    <col min="2306" max="2306" width="24.77734375" style="1" customWidth="1"/>
    <col min="2307" max="2307" width="18.44140625" style="1" customWidth="1"/>
    <col min="2308" max="2311" width="5.44140625" style="1" customWidth="1"/>
    <col min="2312" max="2315" width="5.21875" style="1" customWidth="1"/>
    <col min="2316" max="2316" width="7.44140625" style="1" customWidth="1"/>
    <col min="2317" max="2317" width="11.21875" style="1" customWidth="1"/>
    <col min="2318" max="2561" width="9.21875" style="1"/>
    <col min="2562" max="2562" width="24.77734375" style="1" customWidth="1"/>
    <col min="2563" max="2563" width="18.44140625" style="1" customWidth="1"/>
    <col min="2564" max="2567" width="5.44140625" style="1" customWidth="1"/>
    <col min="2568" max="2571" width="5.21875" style="1" customWidth="1"/>
    <col min="2572" max="2572" width="7.44140625" style="1" customWidth="1"/>
    <col min="2573" max="2573" width="11.21875" style="1" customWidth="1"/>
    <col min="2574" max="2817" width="9.21875" style="1"/>
    <col min="2818" max="2818" width="24.77734375" style="1" customWidth="1"/>
    <col min="2819" max="2819" width="18.44140625" style="1" customWidth="1"/>
    <col min="2820" max="2823" width="5.44140625" style="1" customWidth="1"/>
    <col min="2824" max="2827" width="5.21875" style="1" customWidth="1"/>
    <col min="2828" max="2828" width="7.44140625" style="1" customWidth="1"/>
    <col min="2829" max="2829" width="11.21875" style="1" customWidth="1"/>
    <col min="2830" max="3073" width="9.21875" style="1"/>
    <col min="3074" max="3074" width="24.77734375" style="1" customWidth="1"/>
    <col min="3075" max="3075" width="18.44140625" style="1" customWidth="1"/>
    <col min="3076" max="3079" width="5.44140625" style="1" customWidth="1"/>
    <col min="3080" max="3083" width="5.21875" style="1" customWidth="1"/>
    <col min="3084" max="3084" width="7.44140625" style="1" customWidth="1"/>
    <col min="3085" max="3085" width="11.21875" style="1" customWidth="1"/>
    <col min="3086" max="3329" width="9.21875" style="1"/>
    <col min="3330" max="3330" width="24.77734375" style="1" customWidth="1"/>
    <col min="3331" max="3331" width="18.44140625" style="1" customWidth="1"/>
    <col min="3332" max="3335" width="5.44140625" style="1" customWidth="1"/>
    <col min="3336" max="3339" width="5.21875" style="1" customWidth="1"/>
    <col min="3340" max="3340" width="7.44140625" style="1" customWidth="1"/>
    <col min="3341" max="3341" width="11.21875" style="1" customWidth="1"/>
    <col min="3342" max="3585" width="9.21875" style="1"/>
    <col min="3586" max="3586" width="24.77734375" style="1" customWidth="1"/>
    <col min="3587" max="3587" width="18.44140625" style="1" customWidth="1"/>
    <col min="3588" max="3591" width="5.44140625" style="1" customWidth="1"/>
    <col min="3592" max="3595" width="5.21875" style="1" customWidth="1"/>
    <col min="3596" max="3596" width="7.44140625" style="1" customWidth="1"/>
    <col min="3597" max="3597" width="11.21875" style="1" customWidth="1"/>
    <col min="3598" max="3841" width="9.21875" style="1"/>
    <col min="3842" max="3842" width="24.77734375" style="1" customWidth="1"/>
    <col min="3843" max="3843" width="18.44140625" style="1" customWidth="1"/>
    <col min="3844" max="3847" width="5.44140625" style="1" customWidth="1"/>
    <col min="3848" max="3851" width="5.21875" style="1" customWidth="1"/>
    <col min="3852" max="3852" width="7.44140625" style="1" customWidth="1"/>
    <col min="3853" max="3853" width="11.21875" style="1" customWidth="1"/>
    <col min="3854" max="4097" width="9.21875" style="1"/>
    <col min="4098" max="4098" width="24.77734375" style="1" customWidth="1"/>
    <col min="4099" max="4099" width="18.44140625" style="1" customWidth="1"/>
    <col min="4100" max="4103" width="5.44140625" style="1" customWidth="1"/>
    <col min="4104" max="4107" width="5.21875" style="1" customWidth="1"/>
    <col min="4108" max="4108" width="7.44140625" style="1" customWidth="1"/>
    <col min="4109" max="4109" width="11.21875" style="1" customWidth="1"/>
    <col min="4110" max="4353" width="9.21875" style="1"/>
    <col min="4354" max="4354" width="24.77734375" style="1" customWidth="1"/>
    <col min="4355" max="4355" width="18.44140625" style="1" customWidth="1"/>
    <col min="4356" max="4359" width="5.44140625" style="1" customWidth="1"/>
    <col min="4360" max="4363" width="5.21875" style="1" customWidth="1"/>
    <col min="4364" max="4364" width="7.44140625" style="1" customWidth="1"/>
    <col min="4365" max="4365" width="11.21875" style="1" customWidth="1"/>
    <col min="4366" max="4609" width="9.21875" style="1"/>
    <col min="4610" max="4610" width="24.77734375" style="1" customWidth="1"/>
    <col min="4611" max="4611" width="18.44140625" style="1" customWidth="1"/>
    <col min="4612" max="4615" width="5.44140625" style="1" customWidth="1"/>
    <col min="4616" max="4619" width="5.21875" style="1" customWidth="1"/>
    <col min="4620" max="4620" width="7.44140625" style="1" customWidth="1"/>
    <col min="4621" max="4621" width="11.21875" style="1" customWidth="1"/>
    <col min="4622" max="4865" width="9.21875" style="1"/>
    <col min="4866" max="4866" width="24.77734375" style="1" customWidth="1"/>
    <col min="4867" max="4867" width="18.44140625" style="1" customWidth="1"/>
    <col min="4868" max="4871" width="5.44140625" style="1" customWidth="1"/>
    <col min="4872" max="4875" width="5.21875" style="1" customWidth="1"/>
    <col min="4876" max="4876" width="7.44140625" style="1" customWidth="1"/>
    <col min="4877" max="4877" width="11.21875" style="1" customWidth="1"/>
    <col min="4878" max="5121" width="9.21875" style="1"/>
    <col min="5122" max="5122" width="24.77734375" style="1" customWidth="1"/>
    <col min="5123" max="5123" width="18.44140625" style="1" customWidth="1"/>
    <col min="5124" max="5127" width="5.44140625" style="1" customWidth="1"/>
    <col min="5128" max="5131" width="5.21875" style="1" customWidth="1"/>
    <col min="5132" max="5132" width="7.44140625" style="1" customWidth="1"/>
    <col min="5133" max="5133" width="11.21875" style="1" customWidth="1"/>
    <col min="5134" max="5377" width="9.21875" style="1"/>
    <col min="5378" max="5378" width="24.77734375" style="1" customWidth="1"/>
    <col min="5379" max="5379" width="18.44140625" style="1" customWidth="1"/>
    <col min="5380" max="5383" width="5.44140625" style="1" customWidth="1"/>
    <col min="5384" max="5387" width="5.21875" style="1" customWidth="1"/>
    <col min="5388" max="5388" width="7.44140625" style="1" customWidth="1"/>
    <col min="5389" max="5389" width="11.21875" style="1" customWidth="1"/>
    <col min="5390" max="5633" width="9.21875" style="1"/>
    <col min="5634" max="5634" width="24.77734375" style="1" customWidth="1"/>
    <col min="5635" max="5635" width="18.44140625" style="1" customWidth="1"/>
    <col min="5636" max="5639" width="5.44140625" style="1" customWidth="1"/>
    <col min="5640" max="5643" width="5.21875" style="1" customWidth="1"/>
    <col min="5644" max="5644" width="7.44140625" style="1" customWidth="1"/>
    <col min="5645" max="5645" width="11.21875" style="1" customWidth="1"/>
    <col min="5646" max="5889" width="9.21875" style="1"/>
    <col min="5890" max="5890" width="24.77734375" style="1" customWidth="1"/>
    <col min="5891" max="5891" width="18.44140625" style="1" customWidth="1"/>
    <col min="5892" max="5895" width="5.44140625" style="1" customWidth="1"/>
    <col min="5896" max="5899" width="5.21875" style="1" customWidth="1"/>
    <col min="5900" max="5900" width="7.44140625" style="1" customWidth="1"/>
    <col min="5901" max="5901" width="11.21875" style="1" customWidth="1"/>
    <col min="5902" max="6145" width="9.21875" style="1"/>
    <col min="6146" max="6146" width="24.77734375" style="1" customWidth="1"/>
    <col min="6147" max="6147" width="18.44140625" style="1" customWidth="1"/>
    <col min="6148" max="6151" width="5.44140625" style="1" customWidth="1"/>
    <col min="6152" max="6155" width="5.21875" style="1" customWidth="1"/>
    <col min="6156" max="6156" width="7.44140625" style="1" customWidth="1"/>
    <col min="6157" max="6157" width="11.21875" style="1" customWidth="1"/>
    <col min="6158" max="6401" width="9.21875" style="1"/>
    <col min="6402" max="6402" width="24.77734375" style="1" customWidth="1"/>
    <col min="6403" max="6403" width="18.44140625" style="1" customWidth="1"/>
    <col min="6404" max="6407" width="5.44140625" style="1" customWidth="1"/>
    <col min="6408" max="6411" width="5.21875" style="1" customWidth="1"/>
    <col min="6412" max="6412" width="7.44140625" style="1" customWidth="1"/>
    <col min="6413" max="6413" width="11.21875" style="1" customWidth="1"/>
    <col min="6414" max="6657" width="9.21875" style="1"/>
    <col min="6658" max="6658" width="24.77734375" style="1" customWidth="1"/>
    <col min="6659" max="6659" width="18.44140625" style="1" customWidth="1"/>
    <col min="6660" max="6663" width="5.44140625" style="1" customWidth="1"/>
    <col min="6664" max="6667" width="5.21875" style="1" customWidth="1"/>
    <col min="6668" max="6668" width="7.44140625" style="1" customWidth="1"/>
    <col min="6669" max="6669" width="11.21875" style="1" customWidth="1"/>
    <col min="6670" max="6913" width="9.21875" style="1"/>
    <col min="6914" max="6914" width="24.77734375" style="1" customWidth="1"/>
    <col min="6915" max="6915" width="18.44140625" style="1" customWidth="1"/>
    <col min="6916" max="6919" width="5.44140625" style="1" customWidth="1"/>
    <col min="6920" max="6923" width="5.21875" style="1" customWidth="1"/>
    <col min="6924" max="6924" width="7.44140625" style="1" customWidth="1"/>
    <col min="6925" max="6925" width="11.21875" style="1" customWidth="1"/>
    <col min="6926" max="7169" width="9.21875" style="1"/>
    <col min="7170" max="7170" width="24.77734375" style="1" customWidth="1"/>
    <col min="7171" max="7171" width="18.44140625" style="1" customWidth="1"/>
    <col min="7172" max="7175" width="5.44140625" style="1" customWidth="1"/>
    <col min="7176" max="7179" width="5.21875" style="1" customWidth="1"/>
    <col min="7180" max="7180" width="7.44140625" style="1" customWidth="1"/>
    <col min="7181" max="7181" width="11.21875" style="1" customWidth="1"/>
    <col min="7182" max="7425" width="9.21875" style="1"/>
    <col min="7426" max="7426" width="24.77734375" style="1" customWidth="1"/>
    <col min="7427" max="7427" width="18.44140625" style="1" customWidth="1"/>
    <col min="7428" max="7431" width="5.44140625" style="1" customWidth="1"/>
    <col min="7432" max="7435" width="5.21875" style="1" customWidth="1"/>
    <col min="7436" max="7436" width="7.44140625" style="1" customWidth="1"/>
    <col min="7437" max="7437" width="11.21875" style="1" customWidth="1"/>
    <col min="7438" max="7681" width="9.21875" style="1"/>
    <col min="7682" max="7682" width="24.77734375" style="1" customWidth="1"/>
    <col min="7683" max="7683" width="18.44140625" style="1" customWidth="1"/>
    <col min="7684" max="7687" width="5.44140625" style="1" customWidth="1"/>
    <col min="7688" max="7691" width="5.21875" style="1" customWidth="1"/>
    <col min="7692" max="7692" width="7.44140625" style="1" customWidth="1"/>
    <col min="7693" max="7693" width="11.21875" style="1" customWidth="1"/>
    <col min="7694" max="7937" width="9.21875" style="1"/>
    <col min="7938" max="7938" width="24.77734375" style="1" customWidth="1"/>
    <col min="7939" max="7939" width="18.44140625" style="1" customWidth="1"/>
    <col min="7940" max="7943" width="5.44140625" style="1" customWidth="1"/>
    <col min="7944" max="7947" width="5.21875" style="1" customWidth="1"/>
    <col min="7948" max="7948" width="7.44140625" style="1" customWidth="1"/>
    <col min="7949" max="7949" width="11.21875" style="1" customWidth="1"/>
    <col min="7950" max="8193" width="9.21875" style="1"/>
    <col min="8194" max="8194" width="24.77734375" style="1" customWidth="1"/>
    <col min="8195" max="8195" width="18.44140625" style="1" customWidth="1"/>
    <col min="8196" max="8199" width="5.44140625" style="1" customWidth="1"/>
    <col min="8200" max="8203" width="5.21875" style="1" customWidth="1"/>
    <col min="8204" max="8204" width="7.44140625" style="1" customWidth="1"/>
    <col min="8205" max="8205" width="11.21875" style="1" customWidth="1"/>
    <col min="8206" max="8449" width="9.21875" style="1"/>
    <col min="8450" max="8450" width="24.77734375" style="1" customWidth="1"/>
    <col min="8451" max="8451" width="18.44140625" style="1" customWidth="1"/>
    <col min="8452" max="8455" width="5.44140625" style="1" customWidth="1"/>
    <col min="8456" max="8459" width="5.21875" style="1" customWidth="1"/>
    <col min="8460" max="8460" width="7.44140625" style="1" customWidth="1"/>
    <col min="8461" max="8461" width="11.21875" style="1" customWidth="1"/>
    <col min="8462" max="8705" width="9.21875" style="1"/>
    <col min="8706" max="8706" width="24.77734375" style="1" customWidth="1"/>
    <col min="8707" max="8707" width="18.44140625" style="1" customWidth="1"/>
    <col min="8708" max="8711" width="5.44140625" style="1" customWidth="1"/>
    <col min="8712" max="8715" width="5.21875" style="1" customWidth="1"/>
    <col min="8716" max="8716" width="7.44140625" style="1" customWidth="1"/>
    <col min="8717" max="8717" width="11.21875" style="1" customWidth="1"/>
    <col min="8718" max="8961" width="9.21875" style="1"/>
    <col min="8962" max="8962" width="24.77734375" style="1" customWidth="1"/>
    <col min="8963" max="8963" width="18.44140625" style="1" customWidth="1"/>
    <col min="8964" max="8967" width="5.44140625" style="1" customWidth="1"/>
    <col min="8968" max="8971" width="5.21875" style="1" customWidth="1"/>
    <col min="8972" max="8972" width="7.44140625" style="1" customWidth="1"/>
    <col min="8973" max="8973" width="11.21875" style="1" customWidth="1"/>
    <col min="8974" max="9217" width="9.21875" style="1"/>
    <col min="9218" max="9218" width="24.77734375" style="1" customWidth="1"/>
    <col min="9219" max="9219" width="18.44140625" style="1" customWidth="1"/>
    <col min="9220" max="9223" width="5.44140625" style="1" customWidth="1"/>
    <col min="9224" max="9227" width="5.21875" style="1" customWidth="1"/>
    <col min="9228" max="9228" width="7.44140625" style="1" customWidth="1"/>
    <col min="9229" max="9229" width="11.21875" style="1" customWidth="1"/>
    <col min="9230" max="9473" width="9.21875" style="1"/>
    <col min="9474" max="9474" width="24.77734375" style="1" customWidth="1"/>
    <col min="9475" max="9475" width="18.44140625" style="1" customWidth="1"/>
    <col min="9476" max="9479" width="5.44140625" style="1" customWidth="1"/>
    <col min="9480" max="9483" width="5.21875" style="1" customWidth="1"/>
    <col min="9484" max="9484" width="7.44140625" style="1" customWidth="1"/>
    <col min="9485" max="9485" width="11.21875" style="1" customWidth="1"/>
    <col min="9486" max="9729" width="9.21875" style="1"/>
    <col min="9730" max="9730" width="24.77734375" style="1" customWidth="1"/>
    <col min="9731" max="9731" width="18.44140625" style="1" customWidth="1"/>
    <col min="9732" max="9735" width="5.44140625" style="1" customWidth="1"/>
    <col min="9736" max="9739" width="5.21875" style="1" customWidth="1"/>
    <col min="9740" max="9740" width="7.44140625" style="1" customWidth="1"/>
    <col min="9741" max="9741" width="11.21875" style="1" customWidth="1"/>
    <col min="9742" max="9985" width="9.21875" style="1"/>
    <col min="9986" max="9986" width="24.77734375" style="1" customWidth="1"/>
    <col min="9987" max="9987" width="18.44140625" style="1" customWidth="1"/>
    <col min="9988" max="9991" width="5.44140625" style="1" customWidth="1"/>
    <col min="9992" max="9995" width="5.21875" style="1" customWidth="1"/>
    <col min="9996" max="9996" width="7.44140625" style="1" customWidth="1"/>
    <col min="9997" max="9997" width="11.21875" style="1" customWidth="1"/>
    <col min="9998" max="10241" width="9.21875" style="1"/>
    <col min="10242" max="10242" width="24.77734375" style="1" customWidth="1"/>
    <col min="10243" max="10243" width="18.44140625" style="1" customWidth="1"/>
    <col min="10244" max="10247" width="5.44140625" style="1" customWidth="1"/>
    <col min="10248" max="10251" width="5.21875" style="1" customWidth="1"/>
    <col min="10252" max="10252" width="7.44140625" style="1" customWidth="1"/>
    <col min="10253" max="10253" width="11.21875" style="1" customWidth="1"/>
    <col min="10254" max="10497" width="9.21875" style="1"/>
    <col min="10498" max="10498" width="24.77734375" style="1" customWidth="1"/>
    <col min="10499" max="10499" width="18.44140625" style="1" customWidth="1"/>
    <col min="10500" max="10503" width="5.44140625" style="1" customWidth="1"/>
    <col min="10504" max="10507" width="5.21875" style="1" customWidth="1"/>
    <col min="10508" max="10508" width="7.44140625" style="1" customWidth="1"/>
    <col min="10509" max="10509" width="11.21875" style="1" customWidth="1"/>
    <col min="10510" max="10753" width="9.21875" style="1"/>
    <col min="10754" max="10754" width="24.77734375" style="1" customWidth="1"/>
    <col min="10755" max="10755" width="18.44140625" style="1" customWidth="1"/>
    <col min="10756" max="10759" width="5.44140625" style="1" customWidth="1"/>
    <col min="10760" max="10763" width="5.21875" style="1" customWidth="1"/>
    <col min="10764" max="10764" width="7.44140625" style="1" customWidth="1"/>
    <col min="10765" max="10765" width="11.21875" style="1" customWidth="1"/>
    <col min="10766" max="11009" width="9.21875" style="1"/>
    <col min="11010" max="11010" width="24.77734375" style="1" customWidth="1"/>
    <col min="11011" max="11011" width="18.44140625" style="1" customWidth="1"/>
    <col min="11012" max="11015" width="5.44140625" style="1" customWidth="1"/>
    <col min="11016" max="11019" width="5.21875" style="1" customWidth="1"/>
    <col min="11020" max="11020" width="7.44140625" style="1" customWidth="1"/>
    <col min="11021" max="11021" width="11.21875" style="1" customWidth="1"/>
    <col min="11022" max="11265" width="9.21875" style="1"/>
    <col min="11266" max="11266" width="24.77734375" style="1" customWidth="1"/>
    <col min="11267" max="11267" width="18.44140625" style="1" customWidth="1"/>
    <col min="11268" max="11271" width="5.44140625" style="1" customWidth="1"/>
    <col min="11272" max="11275" width="5.21875" style="1" customWidth="1"/>
    <col min="11276" max="11276" width="7.44140625" style="1" customWidth="1"/>
    <col min="11277" max="11277" width="11.21875" style="1" customWidth="1"/>
    <col min="11278" max="11521" width="9.21875" style="1"/>
    <col min="11522" max="11522" width="24.77734375" style="1" customWidth="1"/>
    <col min="11523" max="11523" width="18.44140625" style="1" customWidth="1"/>
    <col min="11524" max="11527" width="5.44140625" style="1" customWidth="1"/>
    <col min="11528" max="11531" width="5.21875" style="1" customWidth="1"/>
    <col min="11532" max="11532" width="7.44140625" style="1" customWidth="1"/>
    <col min="11533" max="11533" width="11.21875" style="1" customWidth="1"/>
    <col min="11534" max="11777" width="9.21875" style="1"/>
    <col min="11778" max="11778" width="24.77734375" style="1" customWidth="1"/>
    <col min="11779" max="11779" width="18.44140625" style="1" customWidth="1"/>
    <col min="11780" max="11783" width="5.44140625" style="1" customWidth="1"/>
    <col min="11784" max="11787" width="5.21875" style="1" customWidth="1"/>
    <col min="11788" max="11788" width="7.44140625" style="1" customWidth="1"/>
    <col min="11789" max="11789" width="11.21875" style="1" customWidth="1"/>
    <col min="11790" max="12033" width="9.21875" style="1"/>
    <col min="12034" max="12034" width="24.77734375" style="1" customWidth="1"/>
    <col min="12035" max="12035" width="18.44140625" style="1" customWidth="1"/>
    <col min="12036" max="12039" width="5.44140625" style="1" customWidth="1"/>
    <col min="12040" max="12043" width="5.21875" style="1" customWidth="1"/>
    <col min="12044" max="12044" width="7.44140625" style="1" customWidth="1"/>
    <col min="12045" max="12045" width="11.21875" style="1" customWidth="1"/>
    <col min="12046" max="12289" width="9.21875" style="1"/>
    <col min="12290" max="12290" width="24.77734375" style="1" customWidth="1"/>
    <col min="12291" max="12291" width="18.44140625" style="1" customWidth="1"/>
    <col min="12292" max="12295" width="5.44140625" style="1" customWidth="1"/>
    <col min="12296" max="12299" width="5.21875" style="1" customWidth="1"/>
    <col min="12300" max="12300" width="7.44140625" style="1" customWidth="1"/>
    <col min="12301" max="12301" width="11.21875" style="1" customWidth="1"/>
    <col min="12302" max="12545" width="9.21875" style="1"/>
    <col min="12546" max="12546" width="24.77734375" style="1" customWidth="1"/>
    <col min="12547" max="12547" width="18.44140625" style="1" customWidth="1"/>
    <col min="12548" max="12551" width="5.44140625" style="1" customWidth="1"/>
    <col min="12552" max="12555" width="5.21875" style="1" customWidth="1"/>
    <col min="12556" max="12556" width="7.44140625" style="1" customWidth="1"/>
    <col min="12557" max="12557" width="11.21875" style="1" customWidth="1"/>
    <col min="12558" max="12801" width="9.21875" style="1"/>
    <col min="12802" max="12802" width="24.77734375" style="1" customWidth="1"/>
    <col min="12803" max="12803" width="18.44140625" style="1" customWidth="1"/>
    <col min="12804" max="12807" width="5.44140625" style="1" customWidth="1"/>
    <col min="12808" max="12811" width="5.21875" style="1" customWidth="1"/>
    <col min="12812" max="12812" width="7.44140625" style="1" customWidth="1"/>
    <col min="12813" max="12813" width="11.21875" style="1" customWidth="1"/>
    <col min="12814" max="13057" width="9.21875" style="1"/>
    <col min="13058" max="13058" width="24.77734375" style="1" customWidth="1"/>
    <col min="13059" max="13059" width="18.44140625" style="1" customWidth="1"/>
    <col min="13060" max="13063" width="5.44140625" style="1" customWidth="1"/>
    <col min="13064" max="13067" width="5.21875" style="1" customWidth="1"/>
    <col min="13068" max="13068" width="7.44140625" style="1" customWidth="1"/>
    <col min="13069" max="13069" width="11.21875" style="1" customWidth="1"/>
    <col min="13070" max="13313" width="9.21875" style="1"/>
    <col min="13314" max="13314" width="24.77734375" style="1" customWidth="1"/>
    <col min="13315" max="13315" width="18.44140625" style="1" customWidth="1"/>
    <col min="13316" max="13319" width="5.44140625" style="1" customWidth="1"/>
    <col min="13320" max="13323" width="5.21875" style="1" customWidth="1"/>
    <col min="13324" max="13324" width="7.44140625" style="1" customWidth="1"/>
    <col min="13325" max="13325" width="11.21875" style="1" customWidth="1"/>
    <col min="13326" max="13569" width="9.21875" style="1"/>
    <col min="13570" max="13570" width="24.77734375" style="1" customWidth="1"/>
    <col min="13571" max="13571" width="18.44140625" style="1" customWidth="1"/>
    <col min="13572" max="13575" width="5.44140625" style="1" customWidth="1"/>
    <col min="13576" max="13579" width="5.21875" style="1" customWidth="1"/>
    <col min="13580" max="13580" width="7.44140625" style="1" customWidth="1"/>
    <col min="13581" max="13581" width="11.21875" style="1" customWidth="1"/>
    <col min="13582" max="13825" width="9.21875" style="1"/>
    <col min="13826" max="13826" width="24.77734375" style="1" customWidth="1"/>
    <col min="13827" max="13827" width="18.44140625" style="1" customWidth="1"/>
    <col min="13828" max="13831" width="5.44140625" style="1" customWidth="1"/>
    <col min="13832" max="13835" width="5.21875" style="1" customWidth="1"/>
    <col min="13836" max="13836" width="7.44140625" style="1" customWidth="1"/>
    <col min="13837" max="13837" width="11.21875" style="1" customWidth="1"/>
    <col min="13838" max="14081" width="9.21875" style="1"/>
    <col min="14082" max="14082" width="24.77734375" style="1" customWidth="1"/>
    <col min="14083" max="14083" width="18.44140625" style="1" customWidth="1"/>
    <col min="14084" max="14087" width="5.44140625" style="1" customWidth="1"/>
    <col min="14088" max="14091" width="5.21875" style="1" customWidth="1"/>
    <col min="14092" max="14092" width="7.44140625" style="1" customWidth="1"/>
    <col min="14093" max="14093" width="11.21875" style="1" customWidth="1"/>
    <col min="14094" max="14337" width="9.21875" style="1"/>
    <col min="14338" max="14338" width="24.77734375" style="1" customWidth="1"/>
    <col min="14339" max="14339" width="18.44140625" style="1" customWidth="1"/>
    <col min="14340" max="14343" width="5.44140625" style="1" customWidth="1"/>
    <col min="14344" max="14347" width="5.21875" style="1" customWidth="1"/>
    <col min="14348" max="14348" width="7.44140625" style="1" customWidth="1"/>
    <col min="14349" max="14349" width="11.21875" style="1" customWidth="1"/>
    <col min="14350" max="14593" width="9.21875" style="1"/>
    <col min="14594" max="14594" width="24.77734375" style="1" customWidth="1"/>
    <col min="14595" max="14595" width="18.44140625" style="1" customWidth="1"/>
    <col min="14596" max="14599" width="5.44140625" style="1" customWidth="1"/>
    <col min="14600" max="14603" width="5.21875" style="1" customWidth="1"/>
    <col min="14604" max="14604" width="7.44140625" style="1" customWidth="1"/>
    <col min="14605" max="14605" width="11.21875" style="1" customWidth="1"/>
    <col min="14606" max="14849" width="9.21875" style="1"/>
    <col min="14850" max="14850" width="24.77734375" style="1" customWidth="1"/>
    <col min="14851" max="14851" width="18.44140625" style="1" customWidth="1"/>
    <col min="14852" max="14855" width="5.44140625" style="1" customWidth="1"/>
    <col min="14856" max="14859" width="5.21875" style="1" customWidth="1"/>
    <col min="14860" max="14860" width="7.44140625" style="1" customWidth="1"/>
    <col min="14861" max="14861" width="11.21875" style="1" customWidth="1"/>
    <col min="14862" max="15105" width="9.21875" style="1"/>
    <col min="15106" max="15106" width="24.77734375" style="1" customWidth="1"/>
    <col min="15107" max="15107" width="18.44140625" style="1" customWidth="1"/>
    <col min="15108" max="15111" width="5.44140625" style="1" customWidth="1"/>
    <col min="15112" max="15115" width="5.21875" style="1" customWidth="1"/>
    <col min="15116" max="15116" width="7.44140625" style="1" customWidth="1"/>
    <col min="15117" max="15117" width="11.21875" style="1" customWidth="1"/>
    <col min="15118" max="15361" width="9.21875" style="1"/>
    <col min="15362" max="15362" width="24.77734375" style="1" customWidth="1"/>
    <col min="15363" max="15363" width="18.44140625" style="1" customWidth="1"/>
    <col min="15364" max="15367" width="5.44140625" style="1" customWidth="1"/>
    <col min="15368" max="15371" width="5.21875" style="1" customWidth="1"/>
    <col min="15372" max="15372" width="7.44140625" style="1" customWidth="1"/>
    <col min="15373" max="15373" width="11.21875" style="1" customWidth="1"/>
    <col min="15374" max="15617" width="9.21875" style="1"/>
    <col min="15618" max="15618" width="24.77734375" style="1" customWidth="1"/>
    <col min="15619" max="15619" width="18.44140625" style="1" customWidth="1"/>
    <col min="15620" max="15623" width="5.44140625" style="1" customWidth="1"/>
    <col min="15624" max="15627" width="5.21875" style="1" customWidth="1"/>
    <col min="15628" max="15628" width="7.44140625" style="1" customWidth="1"/>
    <col min="15629" max="15629" width="11.21875" style="1" customWidth="1"/>
    <col min="15630" max="15873" width="9.21875" style="1"/>
    <col min="15874" max="15874" width="24.77734375" style="1" customWidth="1"/>
    <col min="15875" max="15875" width="18.44140625" style="1" customWidth="1"/>
    <col min="15876" max="15879" width="5.44140625" style="1" customWidth="1"/>
    <col min="15880" max="15883" width="5.21875" style="1" customWidth="1"/>
    <col min="15884" max="15884" width="7.44140625" style="1" customWidth="1"/>
    <col min="15885" max="15885" width="11.21875" style="1" customWidth="1"/>
    <col min="15886" max="16129" width="9.21875" style="1"/>
    <col min="16130" max="16130" width="24.77734375" style="1" customWidth="1"/>
    <col min="16131" max="16131" width="18.44140625" style="1" customWidth="1"/>
    <col min="16132" max="16135" width="5.44140625" style="1" customWidth="1"/>
    <col min="16136" max="16139" width="5.21875" style="1" customWidth="1"/>
    <col min="16140" max="16140" width="7.44140625" style="1" customWidth="1"/>
    <col min="16141" max="16141" width="11.21875" style="1" customWidth="1"/>
    <col min="16142" max="16384" width="9.21875" style="1"/>
  </cols>
  <sheetData>
    <row r="1" spans="1:19" x14ac:dyDescent="0.25">
      <c r="A1" s="35"/>
      <c r="B1" s="79" t="str">
        <f>IF('Process Information'!D24="", "", 'Process Information'!D24)</f>
        <v/>
      </c>
      <c r="C1" s="56"/>
      <c r="D1" s="78" t="str">
        <f>IF('Process Information'!J27="","",'Process Information'!J27)</f>
        <v/>
      </c>
      <c r="E1" s="35"/>
      <c r="F1" s="35"/>
      <c r="G1" s="35"/>
      <c r="H1" s="35"/>
      <c r="I1" s="35"/>
      <c r="K1" s="35"/>
      <c r="L1" s="35"/>
      <c r="M1" s="55" t="str">
        <f>IF('Process Information'!J35="",(IF('Process Information'!J42="","",(CONCATENATE('Process Information'!J42," Primer")))),'Process Information'!J35)</f>
        <v/>
      </c>
      <c r="O1" s="80" t="s">
        <v>261</v>
      </c>
      <c r="P1" s="81"/>
      <c r="Q1" s="81"/>
      <c r="R1" s="81"/>
      <c r="S1" s="81"/>
    </row>
    <row r="2" spans="1:19" ht="15.75" customHeight="1" thickBot="1" x14ac:dyDescent="0.3">
      <c r="A2" s="35"/>
      <c r="B2" s="35"/>
      <c r="C2" s="35"/>
      <c r="D2" s="35"/>
      <c r="E2" s="35"/>
      <c r="F2" s="35"/>
      <c r="G2" s="35"/>
      <c r="H2" s="35"/>
      <c r="I2" s="35"/>
      <c r="J2" s="35"/>
      <c r="K2" s="35"/>
      <c r="L2" s="35"/>
      <c r="M2" s="35"/>
      <c r="O2" s="81" t="str">
        <f>IF('Process Information'!F8="","",'Process Information'!F8)</f>
        <v/>
      </c>
      <c r="P2" s="81"/>
      <c r="Q2" s="81"/>
      <c r="R2" s="81"/>
      <c r="S2" s="81"/>
    </row>
    <row r="3" spans="1:19" ht="13.5" customHeight="1" thickBot="1" x14ac:dyDescent="0.3">
      <c r="A3" s="35"/>
      <c r="B3" s="408" t="s">
        <v>262</v>
      </c>
      <c r="C3" s="408" t="s">
        <v>263</v>
      </c>
      <c r="D3" s="420" t="s">
        <v>264</v>
      </c>
      <c r="E3" s="420"/>
      <c r="F3" s="420"/>
      <c r="G3" s="421"/>
      <c r="H3" s="422" t="s">
        <v>265</v>
      </c>
      <c r="I3" s="420"/>
      <c r="J3" s="420"/>
      <c r="K3" s="421"/>
      <c r="L3" s="11" t="s">
        <v>266</v>
      </c>
      <c r="M3" s="408" t="s">
        <v>267</v>
      </c>
      <c r="O3" s="81"/>
      <c r="P3" s="81" t="str">
        <f>""</f>
        <v/>
      </c>
      <c r="Q3" s="82" t="s">
        <v>268</v>
      </c>
      <c r="R3" s="82" t="s">
        <v>269</v>
      </c>
      <c r="S3" s="82" t="s">
        <v>270</v>
      </c>
    </row>
    <row r="4" spans="1:19" ht="14.25" customHeight="1" thickBot="1" x14ac:dyDescent="0.3">
      <c r="A4" s="35"/>
      <c r="B4" s="419"/>
      <c r="C4" s="419"/>
      <c r="D4" s="2" t="s">
        <v>271</v>
      </c>
      <c r="E4" s="3" t="s">
        <v>272</v>
      </c>
      <c r="F4" s="2" t="s">
        <v>273</v>
      </c>
      <c r="G4" s="2" t="s">
        <v>274</v>
      </c>
      <c r="H4" s="2" t="s">
        <v>271</v>
      </c>
      <c r="I4" s="2" t="s">
        <v>272</v>
      </c>
      <c r="J4" s="2" t="s">
        <v>273</v>
      </c>
      <c r="K4" s="2" t="s">
        <v>274</v>
      </c>
      <c r="L4" s="12" t="s">
        <v>275</v>
      </c>
      <c r="M4" s="419"/>
      <c r="O4" s="81" t="s">
        <v>266</v>
      </c>
      <c r="P4" s="81" t="s">
        <v>73</v>
      </c>
      <c r="Q4" s="82" t="s">
        <v>276</v>
      </c>
      <c r="R4" s="82" t="s">
        <v>277</v>
      </c>
      <c r="S4" s="82" t="s">
        <v>278</v>
      </c>
    </row>
    <row r="5" spans="1:19" ht="12.75" customHeight="1" thickTop="1" x14ac:dyDescent="0.25">
      <c r="A5" s="35"/>
      <c r="B5" s="423" t="str">
        <f>VLOOKUP(O2,P3:S6,2,FALSE)</f>
        <v>Salt Spray
(JDQ 115)</v>
      </c>
      <c r="C5" s="425" t="s">
        <v>279</v>
      </c>
      <c r="D5" s="127" t="str">
        <f>IF('Process Information'!F8='Process Information'!P6,"","N/R")</f>
        <v>N/R</v>
      </c>
      <c r="E5" s="127"/>
      <c r="F5" s="127"/>
      <c r="G5" s="127"/>
      <c r="H5" s="416"/>
      <c r="I5" s="416"/>
      <c r="J5" s="416"/>
      <c r="K5" s="416"/>
      <c r="L5" s="409"/>
      <c r="M5" s="406"/>
      <c r="N5" s="77"/>
      <c r="O5" s="81" t="s">
        <v>280</v>
      </c>
      <c r="P5" s="81" t="s">
        <v>78</v>
      </c>
      <c r="Q5" s="82" t="s">
        <v>281</v>
      </c>
      <c r="R5" s="82" t="s">
        <v>282</v>
      </c>
      <c r="S5" s="82" t="s">
        <v>283</v>
      </c>
    </row>
    <row r="6" spans="1:19" ht="12.75" customHeight="1" thickBot="1" x14ac:dyDescent="0.3">
      <c r="A6" s="35"/>
      <c r="B6" s="424"/>
      <c r="C6" s="418"/>
      <c r="D6" s="128" t="str">
        <f>IF('Process Information'!F8='Process Information'!P6,"","N/R")</f>
        <v>N/R</v>
      </c>
      <c r="E6" s="128"/>
      <c r="F6" s="128"/>
      <c r="G6" s="128"/>
      <c r="H6" s="406"/>
      <c r="I6" s="406"/>
      <c r="J6" s="406"/>
      <c r="K6" s="406"/>
      <c r="L6" s="409"/>
      <c r="M6" s="406"/>
      <c r="N6" s="77"/>
      <c r="O6" s="81" t="s">
        <v>284</v>
      </c>
      <c r="P6" s="81" t="s">
        <v>81</v>
      </c>
      <c r="Q6" s="82" t="s">
        <v>285</v>
      </c>
      <c r="R6" s="82" t="s">
        <v>286</v>
      </c>
      <c r="S6" s="82" t="s">
        <v>287</v>
      </c>
    </row>
    <row r="7" spans="1:19" x14ac:dyDescent="0.25">
      <c r="A7" s="35"/>
      <c r="B7" s="424"/>
      <c r="C7" s="417" t="s">
        <v>288</v>
      </c>
      <c r="D7" s="129" t="str">
        <f>IF('Process Information'!F8='Process Information'!P6,"","N/R")</f>
        <v>N/R</v>
      </c>
      <c r="E7" s="129"/>
      <c r="F7" s="127"/>
      <c r="G7" s="127"/>
      <c r="H7" s="406"/>
      <c r="I7" s="406"/>
      <c r="J7" s="406"/>
      <c r="K7" s="406"/>
      <c r="L7" s="409"/>
      <c r="M7" s="406"/>
      <c r="N7" s="77"/>
      <c r="O7" s="81"/>
      <c r="P7" s="81"/>
      <c r="Q7" s="81"/>
      <c r="R7" s="81"/>
      <c r="S7" s="81"/>
    </row>
    <row r="8" spans="1:19" ht="13.8" thickBot="1" x14ac:dyDescent="0.3">
      <c r="A8" s="35"/>
      <c r="B8" s="424"/>
      <c r="C8" s="418"/>
      <c r="D8" s="130" t="str">
        <f>IF('Process Information'!F8='Process Information'!P6,"","N/R")</f>
        <v>N/R</v>
      </c>
      <c r="E8" s="130"/>
      <c r="F8" s="128"/>
      <c r="G8" s="128"/>
      <c r="H8" s="406"/>
      <c r="I8" s="406"/>
      <c r="J8" s="406"/>
      <c r="K8" s="406"/>
      <c r="L8" s="409"/>
      <c r="M8" s="406"/>
      <c r="N8" s="77"/>
      <c r="O8" s="80" t="s">
        <v>289</v>
      </c>
      <c r="P8" s="81"/>
      <c r="Q8" s="81"/>
      <c r="R8" s="81"/>
      <c r="S8" s="81"/>
    </row>
    <row r="9" spans="1:19" x14ac:dyDescent="0.25">
      <c r="A9" s="35"/>
      <c r="B9" s="424"/>
      <c r="C9" s="417" t="s">
        <v>290</v>
      </c>
      <c r="D9" s="129" t="str">
        <f>IF('Process Information'!F8='Process Information'!P6,"","N/R")</f>
        <v>N/R</v>
      </c>
      <c r="E9" s="129"/>
      <c r="F9" s="127"/>
      <c r="G9" s="127"/>
      <c r="H9" s="406"/>
      <c r="I9" s="406"/>
      <c r="J9" s="406"/>
      <c r="K9" s="406"/>
      <c r="L9" s="409"/>
      <c r="M9" s="406"/>
      <c r="N9" s="77"/>
      <c r="O9" s="81" t="s">
        <v>291</v>
      </c>
      <c r="P9" s="81"/>
      <c r="Q9" s="81"/>
      <c r="R9" s="81"/>
      <c r="S9" s="81"/>
    </row>
    <row r="10" spans="1:19" ht="13.8" thickBot="1" x14ac:dyDescent="0.3">
      <c r="A10" s="35"/>
      <c r="B10" s="415"/>
      <c r="C10" s="418"/>
      <c r="D10" s="130" t="str">
        <f>IF('Process Information'!F8='Process Information'!P6,"","N/R")</f>
        <v>N/R</v>
      </c>
      <c r="E10" s="130"/>
      <c r="F10" s="128"/>
      <c r="G10" s="128"/>
      <c r="H10" s="407"/>
      <c r="I10" s="407"/>
      <c r="J10" s="407"/>
      <c r="K10" s="407"/>
      <c r="L10" s="410"/>
      <c r="M10" s="407"/>
      <c r="N10" s="77"/>
      <c r="O10" s="81" t="s">
        <v>292</v>
      </c>
      <c r="P10" s="81"/>
      <c r="Q10" s="81"/>
      <c r="R10" s="81"/>
      <c r="S10" s="81"/>
    </row>
    <row r="11" spans="1:19" ht="20.25" customHeight="1" thickBot="1" x14ac:dyDescent="0.3">
      <c r="A11" s="35"/>
      <c r="B11" s="414" t="str">
        <f>VLOOKUP(O2, P3:S6, 4, FALSE)</f>
        <v>Humidity Resistance
(JDQ120)</v>
      </c>
      <c r="C11" s="5" t="s">
        <v>293</v>
      </c>
      <c r="D11" s="130" t="str">
        <f>IF('Process Information'!F8='Process Information'!P6,"","N/R")</f>
        <v>N/R</v>
      </c>
      <c r="E11" s="130"/>
      <c r="F11" s="130"/>
      <c r="G11" s="130"/>
      <c r="H11" s="405"/>
      <c r="I11" s="405"/>
      <c r="J11" s="405"/>
      <c r="K11" s="405"/>
      <c r="L11" s="408"/>
      <c r="M11" s="405"/>
      <c r="N11" s="77"/>
      <c r="O11" s="81" t="s">
        <v>363</v>
      </c>
      <c r="P11" s="81"/>
      <c r="Q11" s="81"/>
      <c r="R11" s="81"/>
      <c r="S11" s="81"/>
    </row>
    <row r="12" spans="1:19" ht="20.25" customHeight="1" thickBot="1" x14ac:dyDescent="0.3">
      <c r="A12" s="35"/>
      <c r="B12" s="415"/>
      <c r="C12" s="5" t="s">
        <v>294</v>
      </c>
      <c r="D12" s="130" t="str">
        <f>IF('Process Information'!F8='Process Information'!P6,"","N/R")</f>
        <v>N/R</v>
      </c>
      <c r="E12" s="130"/>
      <c r="F12" s="130"/>
      <c r="G12" s="130"/>
      <c r="H12" s="407"/>
      <c r="I12" s="407"/>
      <c r="J12" s="407"/>
      <c r="K12" s="407"/>
      <c r="L12" s="410"/>
      <c r="M12" s="407"/>
      <c r="N12" s="77"/>
      <c r="O12" s="81"/>
      <c r="P12" s="82"/>
      <c r="Q12" s="81"/>
      <c r="R12" s="81"/>
      <c r="S12" s="81"/>
    </row>
    <row r="13" spans="1:19" ht="13.8" thickBot="1" x14ac:dyDescent="0.3">
      <c r="A13" s="35"/>
      <c r="B13" s="53" t="s">
        <v>295</v>
      </c>
      <c r="C13" s="5" t="str">
        <f>IF('Process Information'!F8='Process Information'!P6,"≥ HB","Not Required")</f>
        <v>Not Required</v>
      </c>
      <c r="D13" s="130" t="str">
        <f>IF('Process Information'!F8='Process Information'!P6,"","N/R")</f>
        <v>N/R</v>
      </c>
      <c r="E13" s="130" t="str">
        <f>IF('Process Information'!F8='Process Information'!P6,"","N/R")</f>
        <v>N/R</v>
      </c>
      <c r="F13" s="130" t="str">
        <f>IF('Process Information'!F8='Process Information'!P6,"","N/R")</f>
        <v>N/R</v>
      </c>
      <c r="G13" s="130" t="str">
        <f>IF('Process Information'!F8='Process Information'!P6,"","N/R")</f>
        <v>N/R</v>
      </c>
      <c r="H13" s="13"/>
      <c r="I13" s="13"/>
      <c r="J13" s="13"/>
      <c r="K13" s="13"/>
      <c r="L13" s="68"/>
      <c r="M13" s="13"/>
      <c r="N13" s="77"/>
      <c r="O13" s="81"/>
      <c r="P13" s="81"/>
      <c r="Q13" s="81"/>
      <c r="R13" s="81"/>
      <c r="S13" s="81"/>
    </row>
    <row r="14" spans="1:19" ht="13.8" thickBot="1" x14ac:dyDescent="0.3">
      <c r="A14" s="35"/>
      <c r="B14" s="53" t="s">
        <v>296</v>
      </c>
      <c r="C14" s="5" t="s">
        <v>297</v>
      </c>
      <c r="D14" s="130" t="str">
        <f>IF('Process Information'!F8='Process Information'!P6,"","N/R")</f>
        <v>N/R</v>
      </c>
      <c r="E14" s="130"/>
      <c r="F14" s="130"/>
      <c r="G14" s="130"/>
      <c r="H14" s="13"/>
      <c r="I14" s="13"/>
      <c r="J14" s="13"/>
      <c r="K14" s="13"/>
      <c r="L14" s="68"/>
      <c r="M14" s="13"/>
      <c r="N14" s="77"/>
      <c r="O14" s="81"/>
      <c r="P14" s="81"/>
      <c r="Q14" s="81"/>
      <c r="R14" s="81"/>
      <c r="S14" s="81"/>
    </row>
    <row r="15" spans="1:19" ht="27" thickBot="1" x14ac:dyDescent="0.3">
      <c r="A15" s="35"/>
      <c r="B15" s="6" t="s">
        <v>298</v>
      </c>
      <c r="C15" s="7" t="s">
        <v>299</v>
      </c>
      <c r="D15" s="131" t="str">
        <f>IF('Process Information'!F8='Process Information'!P6,"","N/R")</f>
        <v>N/R</v>
      </c>
      <c r="E15" s="131"/>
      <c r="F15" s="131"/>
      <c r="G15" s="131"/>
      <c r="H15" s="405"/>
      <c r="I15" s="405"/>
      <c r="J15" s="405"/>
      <c r="K15" s="405"/>
      <c r="L15" s="68"/>
      <c r="M15" s="13"/>
      <c r="N15" s="77"/>
      <c r="O15" s="81"/>
      <c r="P15" s="81"/>
      <c r="Q15" s="81"/>
      <c r="R15" s="81"/>
      <c r="S15" s="81"/>
    </row>
    <row r="16" spans="1:19" ht="26.25" customHeight="1" thickBot="1" x14ac:dyDescent="0.3">
      <c r="A16" s="35"/>
      <c r="B16" s="6" t="s">
        <v>300</v>
      </c>
      <c r="C16" s="8" t="s">
        <v>301</v>
      </c>
      <c r="D16" s="132" t="str">
        <f>IF('Process Information'!F8='Process Information'!P6,"","N/R")</f>
        <v>N/R</v>
      </c>
      <c r="E16" s="132" t="str">
        <f>IF('Process Information'!F8='Process Information'!P6,"","N/R")</f>
        <v>N/R</v>
      </c>
      <c r="F16" s="132" t="str">
        <f>IF('Process Information'!F8='Process Information'!P6,"","N/R")</f>
        <v>N/R</v>
      </c>
      <c r="G16" s="132" t="str">
        <f>IF('Process Information'!F8='Process Information'!P6,"","N/R")</f>
        <v>N/R</v>
      </c>
      <c r="H16" s="406"/>
      <c r="I16" s="406"/>
      <c r="J16" s="406"/>
      <c r="K16" s="407"/>
      <c r="L16" s="69"/>
      <c r="M16" s="14"/>
      <c r="N16" s="77"/>
      <c r="O16" s="81"/>
      <c r="P16" s="81"/>
      <c r="Q16" s="81"/>
      <c r="R16" s="81"/>
      <c r="S16" s="81"/>
    </row>
    <row r="17" spans="1:19" x14ac:dyDescent="0.25">
      <c r="A17" s="35"/>
      <c r="B17" s="9" t="s">
        <v>302</v>
      </c>
      <c r="C17" s="4"/>
      <c r="D17" s="411" t="str">
        <f>IF('Process Information'!F8='Process Information'!P6,"","N/R")</f>
        <v>N/R</v>
      </c>
      <c r="E17" s="411" t="str">
        <f>IF('Process Information'!F8='Process Information'!P6,"","N/R")</f>
        <v>N/R</v>
      </c>
      <c r="F17" s="411" t="str">
        <f>IF('Process Information'!F8='Process Information'!P6,"","N/R")</f>
        <v>N/R</v>
      </c>
      <c r="G17" s="411" t="str">
        <f>IF('Process Information'!F8='Process Information'!P6,"","N/R")</f>
        <v>N/R</v>
      </c>
      <c r="H17" s="405"/>
      <c r="I17" s="405"/>
      <c r="J17" s="405"/>
      <c r="K17" s="405"/>
      <c r="L17" s="408"/>
      <c r="M17" s="405"/>
      <c r="N17" s="77"/>
      <c r="O17" s="83"/>
      <c r="P17" s="81"/>
      <c r="Q17" s="81"/>
      <c r="R17" s="81"/>
      <c r="S17" s="81"/>
    </row>
    <row r="18" spans="1:19" x14ac:dyDescent="0.25">
      <c r="A18" s="35"/>
      <c r="B18" s="10" t="s">
        <v>303</v>
      </c>
      <c r="C18" s="4" t="s">
        <v>304</v>
      </c>
      <c r="D18" s="412"/>
      <c r="E18" s="412"/>
      <c r="F18" s="412"/>
      <c r="G18" s="412"/>
      <c r="H18" s="406"/>
      <c r="I18" s="406"/>
      <c r="J18" s="406"/>
      <c r="K18" s="406"/>
      <c r="L18" s="409"/>
      <c r="M18" s="406"/>
      <c r="N18" s="77"/>
      <c r="O18" s="83"/>
      <c r="P18" s="81"/>
      <c r="Q18" s="81"/>
      <c r="R18" s="81"/>
      <c r="S18" s="81"/>
    </row>
    <row r="19" spans="1:19" x14ac:dyDescent="0.25">
      <c r="A19" s="35"/>
      <c r="B19" s="10" t="s">
        <v>305</v>
      </c>
      <c r="C19" s="4" t="s">
        <v>306</v>
      </c>
      <c r="D19" s="412"/>
      <c r="E19" s="412"/>
      <c r="F19" s="412"/>
      <c r="G19" s="412"/>
      <c r="H19" s="406"/>
      <c r="I19" s="406"/>
      <c r="J19" s="406"/>
      <c r="K19" s="406"/>
      <c r="L19" s="409"/>
      <c r="M19" s="406"/>
      <c r="N19" s="77"/>
      <c r="O19" s="81" t="str">
        <f>IF('Process Information'!J35="","Blank",'Process Information'!J35)</f>
        <v>Blank</v>
      </c>
      <c r="P19" s="81"/>
      <c r="Q19" s="81"/>
      <c r="R19" s="81"/>
      <c r="S19" s="81"/>
    </row>
    <row r="20" spans="1:19" ht="13.8" thickBot="1" x14ac:dyDescent="0.3">
      <c r="A20" s="35"/>
      <c r="B20" s="10" t="str">
        <f>IF(O20=P21,"(stone colors)","(low gloss colors)")</f>
        <v>(low gloss colors)</v>
      </c>
      <c r="C20" s="4" t="str">
        <f>VLOOKUP(O19,O24:Q39,3,FALSE)</f>
        <v>20 – 30, 60° Meter</v>
      </c>
      <c r="D20" s="412"/>
      <c r="E20" s="412"/>
      <c r="F20" s="412"/>
      <c r="G20" s="413"/>
      <c r="H20" s="406"/>
      <c r="I20" s="406"/>
      <c r="J20" s="406"/>
      <c r="K20" s="407"/>
      <c r="L20" s="409"/>
      <c r="M20" s="406"/>
      <c r="N20" s="77"/>
      <c r="O20" s="81" t="str">
        <f>VLOOKUP(O19,O24:P39,2,FALSE)</f>
        <v>Standard</v>
      </c>
      <c r="P20" s="81"/>
      <c r="Q20" s="81"/>
      <c r="R20" s="81"/>
      <c r="S20" s="81"/>
    </row>
    <row r="21" spans="1:19" ht="39.6" customHeight="1" thickBot="1" x14ac:dyDescent="0.3">
      <c r="A21" s="35"/>
      <c r="B21" s="57" t="s">
        <v>307</v>
      </c>
      <c r="C21" s="8" t="s">
        <v>308</v>
      </c>
      <c r="D21" s="132" t="str">
        <f>IF('Process Information'!F8='Process Information'!P6,"","N/R")</f>
        <v>N/R</v>
      </c>
      <c r="E21" s="132" t="s">
        <v>309</v>
      </c>
      <c r="F21" s="132" t="s">
        <v>309</v>
      </c>
      <c r="G21" s="132" t="s">
        <v>309</v>
      </c>
      <c r="H21" s="14"/>
      <c r="I21" s="14"/>
      <c r="J21" s="14"/>
      <c r="K21" s="14"/>
      <c r="L21" s="69"/>
      <c r="M21" s="14"/>
      <c r="N21" s="77"/>
      <c r="O21" s="82" t="s">
        <v>310</v>
      </c>
      <c r="P21" s="81" t="s">
        <v>311</v>
      </c>
      <c r="Q21" s="81"/>
      <c r="R21" s="81"/>
      <c r="S21" s="81"/>
    </row>
    <row r="22" spans="1:19" ht="43.5" customHeight="1" thickBot="1" x14ac:dyDescent="0.3">
      <c r="A22" s="35"/>
      <c r="B22" s="6" t="s">
        <v>312</v>
      </c>
      <c r="C22" s="8" t="str">
        <f>IF(O20=P21,O21,O22)</f>
        <v>High Gloss ≥20, 20º Meter
Medium Gloss ≥15, 60º Meter
Low Gloss ≥5, 60º Meter</v>
      </c>
      <c r="D22" s="132" t="str">
        <f>IF('Process Information'!F8='Process Information'!P6,"","N/R")</f>
        <v>N/R</v>
      </c>
      <c r="E22" s="132" t="s">
        <v>309</v>
      </c>
      <c r="F22" s="132" t="s">
        <v>309</v>
      </c>
      <c r="G22" s="132" t="s">
        <v>309</v>
      </c>
      <c r="H22" s="14"/>
      <c r="I22" s="14"/>
      <c r="J22" s="14"/>
      <c r="K22" s="14"/>
      <c r="L22" s="69"/>
      <c r="M22" s="14"/>
      <c r="N22" s="77"/>
      <c r="O22" s="82" t="s">
        <v>313</v>
      </c>
      <c r="P22" s="81" t="s">
        <v>314</v>
      </c>
      <c r="Q22" s="81"/>
      <c r="R22" s="81"/>
      <c r="S22" s="81"/>
    </row>
    <row r="23" spans="1:19" ht="14.4" thickBot="1" x14ac:dyDescent="0.35">
      <c r="A23" s="35"/>
      <c r="B23" s="58" t="s">
        <v>315</v>
      </c>
      <c r="C23" s="59" t="s">
        <v>291</v>
      </c>
      <c r="D23" s="60"/>
      <c r="E23" s="61"/>
      <c r="F23" s="61"/>
      <c r="G23" s="61"/>
      <c r="H23" s="61"/>
      <c r="I23" s="61"/>
      <c r="J23" s="61"/>
      <c r="K23" s="61"/>
      <c r="L23" s="61"/>
      <c r="M23" s="61"/>
      <c r="O23" s="81"/>
      <c r="P23" s="81"/>
      <c r="Q23" s="81"/>
      <c r="R23" s="81"/>
      <c r="S23" s="81"/>
    </row>
    <row r="24" spans="1:19" ht="14.4" x14ac:dyDescent="0.3">
      <c r="B24" s="35" t="s">
        <v>316</v>
      </c>
      <c r="C24" s="35"/>
      <c r="D24" s="35"/>
      <c r="E24" s="35"/>
      <c r="F24" s="35"/>
      <c r="G24" s="35"/>
      <c r="H24" s="35"/>
      <c r="I24" s="35"/>
      <c r="J24" s="35"/>
      <c r="K24" s="35"/>
      <c r="L24" s="35"/>
      <c r="M24" s="35"/>
      <c r="O24" s="84" t="str">
        <f>'Process Information'!M39</f>
        <v>F9A - John Deere Green</v>
      </c>
      <c r="P24" s="81" t="s">
        <v>314</v>
      </c>
      <c r="Q24" s="85" t="s">
        <v>317</v>
      </c>
      <c r="R24" s="81"/>
      <c r="S24" s="81"/>
    </row>
    <row r="25" spans="1:19" ht="13.5" customHeight="1" x14ac:dyDescent="0.3">
      <c r="B25" s="35"/>
      <c r="C25" s="35"/>
      <c r="D25" s="35"/>
      <c r="E25" s="35"/>
      <c r="F25" s="35"/>
      <c r="G25" s="35"/>
      <c r="H25" s="35"/>
      <c r="I25" s="35"/>
      <c r="J25" s="35"/>
      <c r="K25" s="35"/>
      <c r="L25" s="35"/>
      <c r="M25" s="35"/>
      <c r="O25" s="84" t="str">
        <f>'Process Information'!M40</f>
        <v>F9H - John Deere Agricultural Yellow</v>
      </c>
      <c r="P25" s="81" t="s">
        <v>314</v>
      </c>
      <c r="Q25" s="85" t="s">
        <v>317</v>
      </c>
      <c r="R25" s="81"/>
      <c r="S25" s="81"/>
    </row>
    <row r="26" spans="1:19" ht="13.5" customHeight="1" x14ac:dyDescent="0.3">
      <c r="B26" s="35"/>
      <c r="C26" s="35"/>
      <c r="D26" s="35"/>
      <c r="E26" s="35"/>
      <c r="F26" s="35"/>
      <c r="G26" s="35"/>
      <c r="H26" s="35"/>
      <c r="I26" s="35"/>
      <c r="J26" s="35"/>
      <c r="K26" s="35"/>
      <c r="L26" s="35"/>
      <c r="M26" s="35"/>
      <c r="O26" s="84" t="str">
        <f>'Process Information'!M41</f>
        <v>F9LA - John Deere Industrial Yellow</v>
      </c>
      <c r="P26" s="81" t="s">
        <v>314</v>
      </c>
      <c r="Q26" s="85" t="s">
        <v>317</v>
      </c>
      <c r="R26" s="81"/>
      <c r="S26" s="81"/>
    </row>
    <row r="27" spans="1:19" ht="13.5" customHeight="1" x14ac:dyDescent="0.3">
      <c r="B27" s="35"/>
      <c r="C27" s="35"/>
      <c r="D27" s="35"/>
      <c r="E27" s="35"/>
      <c r="F27" s="35"/>
      <c r="G27" s="35"/>
      <c r="H27" s="35"/>
      <c r="I27" s="35"/>
      <c r="J27" s="35"/>
      <c r="K27" s="35"/>
      <c r="L27" s="35"/>
      <c r="M27" s="35"/>
      <c r="O27" s="84" t="str">
        <f>'Process Information'!M42</f>
        <v>F9TC - Industrial Charcoal</v>
      </c>
      <c r="P27" s="81" t="s">
        <v>314</v>
      </c>
      <c r="Q27" s="85" t="s">
        <v>317</v>
      </c>
      <c r="R27" s="81"/>
      <c r="S27" s="81"/>
    </row>
    <row r="28" spans="1:19" ht="13.5" customHeight="1" x14ac:dyDescent="0.3">
      <c r="B28" s="35"/>
      <c r="C28" s="35"/>
      <c r="D28" s="35"/>
      <c r="E28" s="35"/>
      <c r="F28" s="35"/>
      <c r="G28" s="35"/>
      <c r="H28" s="35"/>
      <c r="I28" s="35"/>
      <c r="J28" s="35"/>
      <c r="K28" s="35"/>
      <c r="L28" s="35"/>
      <c r="M28" s="35"/>
      <c r="O28" s="84" t="str">
        <f>'Process Information'!M43</f>
        <v>F9T - Low Gloss Black</v>
      </c>
      <c r="P28" s="81" t="s">
        <v>314</v>
      </c>
      <c r="Q28" s="85" t="s">
        <v>317</v>
      </c>
      <c r="R28" s="81"/>
      <c r="S28" s="81"/>
    </row>
    <row r="29" spans="1:19" ht="14.25" customHeight="1" x14ac:dyDescent="0.3">
      <c r="B29" s="35"/>
      <c r="C29" s="35"/>
      <c r="D29" s="35"/>
      <c r="E29" s="35"/>
      <c r="F29" s="35"/>
      <c r="G29" s="35"/>
      <c r="H29" s="35"/>
      <c r="I29" s="35"/>
      <c r="J29" s="35"/>
      <c r="K29" s="35"/>
      <c r="L29" s="35"/>
      <c r="M29" s="35"/>
      <c r="O29" s="84" t="str">
        <f>'Process Information'!M44</f>
        <v>F9TR - Medium Gloss Black</v>
      </c>
      <c r="P29" s="81" t="s">
        <v>314</v>
      </c>
      <c r="Q29" s="85" t="s">
        <v>317</v>
      </c>
      <c r="R29" s="81"/>
      <c r="S29" s="81"/>
    </row>
    <row r="30" spans="1:19" ht="14.4" x14ac:dyDescent="0.3">
      <c r="B30" s="35"/>
      <c r="C30" s="35"/>
      <c r="D30" s="35"/>
      <c r="E30" s="35"/>
      <c r="F30" s="35"/>
      <c r="G30" s="35"/>
      <c r="H30" s="35"/>
      <c r="I30" s="35"/>
      <c r="J30" s="35"/>
      <c r="K30" s="35"/>
      <c r="L30" s="35"/>
      <c r="M30" s="35"/>
      <c r="O30" s="84" t="str">
        <f>'Process Information'!M45</f>
        <v>F9AB - Dull Green</v>
      </c>
      <c r="P30" s="81" t="s">
        <v>314</v>
      </c>
      <c r="Q30" s="85" t="s">
        <v>317</v>
      </c>
      <c r="R30" s="81"/>
      <c r="S30" s="81"/>
    </row>
    <row r="31" spans="1:19" ht="14.4" x14ac:dyDescent="0.3">
      <c r="B31" s="35"/>
      <c r="C31" s="35"/>
      <c r="D31" s="35"/>
      <c r="E31" s="35"/>
      <c r="F31" s="35"/>
      <c r="G31" s="35"/>
      <c r="H31" s="35"/>
      <c r="I31" s="35"/>
      <c r="J31" s="35"/>
      <c r="K31" s="35"/>
      <c r="L31" s="35"/>
      <c r="M31" s="35"/>
      <c r="O31" s="84" t="str">
        <f>'Process Information'!M46</f>
        <v>F9AE - Trail Olive</v>
      </c>
      <c r="P31" s="81" t="s">
        <v>314</v>
      </c>
      <c r="Q31" s="85" t="s">
        <v>317</v>
      </c>
      <c r="R31" s="81"/>
      <c r="S31" s="81"/>
    </row>
    <row r="32" spans="1:19" ht="14.4" x14ac:dyDescent="0.3">
      <c r="B32" s="35"/>
      <c r="C32" s="35"/>
      <c r="D32" s="35"/>
      <c r="E32" s="35"/>
      <c r="F32" s="35"/>
      <c r="G32" s="35"/>
      <c r="H32" s="35"/>
      <c r="I32" s="35"/>
      <c r="J32" s="35"/>
      <c r="K32" s="35"/>
      <c r="L32" s="35"/>
      <c r="M32" s="35"/>
      <c r="O32" s="84" t="str">
        <f>'Process Information'!M47</f>
        <v>F9GL - Light Gray</v>
      </c>
      <c r="P32" s="81" t="s">
        <v>314</v>
      </c>
      <c r="Q32" s="85" t="s">
        <v>317</v>
      </c>
      <c r="R32" s="81"/>
      <c r="S32" s="81"/>
    </row>
    <row r="33" spans="2:19" ht="14.4" x14ac:dyDescent="0.3">
      <c r="B33" s="35"/>
      <c r="C33" s="35"/>
      <c r="D33" s="35"/>
      <c r="E33" s="35"/>
      <c r="F33" s="35"/>
      <c r="G33" s="35"/>
      <c r="H33" s="35"/>
      <c r="I33" s="35"/>
      <c r="J33" s="35"/>
      <c r="K33" s="35"/>
      <c r="L33" s="35"/>
      <c r="M33" s="35"/>
      <c r="O33" s="84" t="str">
        <f>'Process Information'!M48</f>
        <v>F9KB - Light Buff</v>
      </c>
      <c r="P33" s="81" t="s">
        <v>314</v>
      </c>
      <c r="Q33" s="85" t="s">
        <v>317</v>
      </c>
      <c r="R33" s="81"/>
      <c r="S33" s="81"/>
    </row>
    <row r="34" spans="2:19" ht="14.4" x14ac:dyDescent="0.3">
      <c r="B34" s="35"/>
      <c r="C34" s="35"/>
      <c r="D34" s="35"/>
      <c r="E34" s="35"/>
      <c r="F34" s="35"/>
      <c r="G34" s="35"/>
      <c r="H34" s="35"/>
      <c r="I34" s="35"/>
      <c r="J34" s="35"/>
      <c r="K34" s="35"/>
      <c r="L34" s="35"/>
      <c r="M34" s="35"/>
      <c r="O34" s="84" t="str">
        <f>'Process Information'!M49</f>
        <v>F9KM - Desert Tan</v>
      </c>
      <c r="P34" s="81" t="s">
        <v>314</v>
      </c>
      <c r="Q34" s="85" t="s">
        <v>317</v>
      </c>
      <c r="R34" s="81"/>
      <c r="S34" s="81"/>
    </row>
    <row r="35" spans="2:19" ht="14.4" x14ac:dyDescent="0.3">
      <c r="B35" s="35"/>
      <c r="C35" s="35"/>
      <c r="D35" s="35"/>
      <c r="E35" s="35"/>
      <c r="F35" s="35"/>
      <c r="G35" s="35"/>
      <c r="H35" s="35"/>
      <c r="I35" s="35"/>
      <c r="J35" s="35"/>
      <c r="K35" s="35"/>
      <c r="L35" s="35"/>
      <c r="M35" s="35"/>
      <c r="O35" s="84" t="str">
        <f>'Process Information'!M50</f>
        <v>F9KU - Light Stone</v>
      </c>
      <c r="P35" s="81" t="s">
        <v>311</v>
      </c>
      <c r="Q35" s="85" t="s">
        <v>318</v>
      </c>
      <c r="R35" s="81"/>
      <c r="S35" s="81"/>
    </row>
    <row r="36" spans="2:19" ht="13.5" customHeight="1" x14ac:dyDescent="0.3">
      <c r="B36" s="35"/>
      <c r="C36" s="35"/>
      <c r="D36" s="35"/>
      <c r="E36" s="35"/>
      <c r="F36" s="35"/>
      <c r="G36" s="35"/>
      <c r="H36" s="35"/>
      <c r="I36" s="35"/>
      <c r="J36" s="35"/>
      <c r="K36" s="35"/>
      <c r="L36" s="35"/>
      <c r="M36" s="35"/>
      <c r="O36" s="84" t="str">
        <f>'Process Information'!M51</f>
        <v>F9KV - Medium Stone</v>
      </c>
      <c r="P36" s="81" t="s">
        <v>311</v>
      </c>
      <c r="Q36" s="85" t="s">
        <v>318</v>
      </c>
      <c r="R36" s="81"/>
      <c r="S36" s="81"/>
    </row>
    <row r="37" spans="2:19" ht="12.75" customHeight="1" x14ac:dyDescent="0.3">
      <c r="B37" s="35"/>
      <c r="C37" s="35"/>
      <c r="D37" s="35"/>
      <c r="E37" s="35"/>
      <c r="F37" s="35"/>
      <c r="G37" s="35"/>
      <c r="H37" s="35"/>
      <c r="I37" s="35"/>
      <c r="J37" s="35"/>
      <c r="K37" s="35"/>
      <c r="L37" s="35"/>
      <c r="M37" s="35"/>
      <c r="O37" s="84" t="str">
        <f>'Process Information'!M52</f>
        <v>F9KW - Dark Stone</v>
      </c>
      <c r="P37" s="81" t="s">
        <v>311</v>
      </c>
      <c r="Q37" s="85" t="s">
        <v>318</v>
      </c>
      <c r="R37" s="81"/>
      <c r="S37" s="81"/>
    </row>
    <row r="38" spans="2:19" ht="12.75" customHeight="1" x14ac:dyDescent="0.3">
      <c r="B38" s="35"/>
      <c r="C38" s="35"/>
      <c r="D38" s="35"/>
      <c r="E38" s="35"/>
      <c r="F38" s="35"/>
      <c r="G38" s="35"/>
      <c r="H38" s="35"/>
      <c r="I38" s="35"/>
      <c r="J38" s="35"/>
      <c r="K38" s="35"/>
      <c r="L38" s="35"/>
      <c r="M38" s="35"/>
      <c r="O38" s="84" t="str">
        <f>'Process Information'!M53</f>
        <v>Other</v>
      </c>
      <c r="P38" s="81" t="s">
        <v>314</v>
      </c>
      <c r="Q38" s="85" t="s">
        <v>317</v>
      </c>
      <c r="R38" s="81"/>
      <c r="S38" s="81"/>
    </row>
    <row r="39" spans="2:19" ht="12.75" customHeight="1" x14ac:dyDescent="0.3">
      <c r="B39" s="35"/>
      <c r="C39" s="35"/>
      <c r="D39" s="35"/>
      <c r="E39" s="35"/>
      <c r="F39" s="35"/>
      <c r="G39" s="35"/>
      <c r="H39" s="35"/>
      <c r="I39" s="35"/>
      <c r="J39" s="35"/>
      <c r="K39" s="35"/>
      <c r="L39" s="35"/>
      <c r="M39" s="35"/>
      <c r="O39" s="84" t="s">
        <v>319</v>
      </c>
      <c r="P39" s="81" t="s">
        <v>314</v>
      </c>
      <c r="Q39" s="85" t="s">
        <v>317</v>
      </c>
      <c r="R39" s="81"/>
      <c r="S39" s="81"/>
    </row>
    <row r="40" spans="2:19" ht="12.75" customHeight="1" x14ac:dyDescent="0.25">
      <c r="B40" s="35"/>
      <c r="C40" s="35"/>
      <c r="D40" s="35"/>
      <c r="E40" s="35"/>
      <c r="F40" s="35"/>
      <c r="G40" s="35"/>
      <c r="H40" s="35"/>
      <c r="I40" s="35"/>
      <c r="J40" s="35"/>
      <c r="K40" s="35"/>
      <c r="L40" s="35"/>
      <c r="M40" s="35"/>
    </row>
    <row r="41" spans="2:19" ht="13.5" customHeight="1" x14ac:dyDescent="0.25">
      <c r="B41" s="35"/>
      <c r="C41" s="35"/>
      <c r="D41" s="35"/>
      <c r="E41" s="35"/>
      <c r="F41" s="35"/>
      <c r="G41" s="35"/>
      <c r="H41" s="35"/>
      <c r="I41" s="35"/>
      <c r="J41" s="35"/>
      <c r="K41" s="35"/>
      <c r="L41" s="35"/>
      <c r="M41" s="35"/>
    </row>
    <row r="42" spans="2:19" ht="13.5" customHeight="1" x14ac:dyDescent="0.25">
      <c r="B42" s="35"/>
      <c r="C42" s="35"/>
      <c r="D42" s="35"/>
      <c r="E42" s="35"/>
      <c r="F42" s="35"/>
      <c r="G42" s="35"/>
      <c r="H42" s="35"/>
      <c r="I42" s="35"/>
      <c r="J42" s="35"/>
      <c r="K42" s="35"/>
      <c r="L42" s="35"/>
      <c r="M42" s="35"/>
    </row>
    <row r="43" spans="2:19" x14ac:dyDescent="0.25">
      <c r="B43" s="35"/>
      <c r="C43" s="35"/>
      <c r="D43" s="35"/>
      <c r="E43" s="35"/>
      <c r="F43" s="35"/>
      <c r="G43" s="35"/>
      <c r="H43" s="35"/>
      <c r="I43" s="35"/>
      <c r="J43" s="35"/>
      <c r="K43" s="35"/>
      <c r="L43" s="35"/>
      <c r="M43" s="35"/>
    </row>
    <row r="44" spans="2:19" x14ac:dyDescent="0.25">
      <c r="B44" s="35"/>
      <c r="C44" s="35"/>
      <c r="D44" s="35"/>
      <c r="E44" s="35"/>
      <c r="F44" s="35"/>
      <c r="G44" s="35"/>
      <c r="H44" s="35"/>
      <c r="I44" s="35"/>
      <c r="J44" s="35"/>
      <c r="K44" s="35"/>
      <c r="L44" s="35"/>
      <c r="M44" s="35"/>
    </row>
    <row r="45" spans="2:19" ht="12.75" customHeight="1" x14ac:dyDescent="0.25">
      <c r="B45" s="35"/>
      <c r="C45" s="35"/>
      <c r="D45" s="35"/>
      <c r="E45" s="35"/>
      <c r="F45" s="35"/>
      <c r="G45" s="35"/>
      <c r="H45" s="35"/>
      <c r="I45" s="35"/>
      <c r="J45" s="35"/>
      <c r="K45" s="35"/>
      <c r="L45" s="35"/>
      <c r="M45" s="35"/>
    </row>
    <row r="46" spans="2:19" x14ac:dyDescent="0.25">
      <c r="B46" s="35"/>
      <c r="C46" s="35"/>
      <c r="D46" s="35"/>
      <c r="E46" s="35"/>
      <c r="F46" s="35"/>
      <c r="G46" s="35"/>
      <c r="H46" s="35"/>
      <c r="I46" s="35"/>
      <c r="J46" s="35"/>
      <c r="K46" s="35"/>
      <c r="L46" s="35"/>
      <c r="M46" s="35"/>
    </row>
    <row r="47" spans="2:19" ht="21" customHeight="1" x14ac:dyDescent="0.25">
      <c r="B47" s="35"/>
      <c r="C47" s="35"/>
      <c r="D47" s="35"/>
      <c r="E47" s="35"/>
      <c r="F47" s="35"/>
      <c r="G47" s="35"/>
      <c r="H47" s="35"/>
      <c r="I47" s="35"/>
      <c r="J47" s="35"/>
      <c r="K47" s="35"/>
      <c r="L47" s="35"/>
      <c r="M47" s="35"/>
    </row>
    <row r="48" spans="2:19" ht="42" customHeight="1" x14ac:dyDescent="0.25"/>
  </sheetData>
  <sheetProtection algorithmName="SHA-512" hashValue="fkvd19LNc/lvQiU4q1+X2oS6SLdo2kczaO5PB9pkFF9zKDdKwsTyOP4FEWkDnH+jwhIk8WgbdHczZxb3zMRjGg==" saltValue="pE401pAk1MnSEzZ92n42mg==" spinCount="100000" sheet="1" objects="1" scenarios="1" formatCells="0" selectLockedCells="1"/>
  <mergeCells count="40">
    <mergeCell ref="B5:B10"/>
    <mergeCell ref="C5:C6"/>
    <mergeCell ref="H5:H6"/>
    <mergeCell ref="I5:I6"/>
    <mergeCell ref="J5:J6"/>
    <mergeCell ref="B3:B4"/>
    <mergeCell ref="C3:C4"/>
    <mergeCell ref="D3:G3"/>
    <mergeCell ref="H3:K3"/>
    <mergeCell ref="M3:M4"/>
    <mergeCell ref="K5:K6"/>
    <mergeCell ref="L5:L10"/>
    <mergeCell ref="M5:M10"/>
    <mergeCell ref="C7:C8"/>
    <mergeCell ref="H7:H10"/>
    <mergeCell ref="I7:I10"/>
    <mergeCell ref="J7:J10"/>
    <mergeCell ref="K7:K10"/>
    <mergeCell ref="C9:C10"/>
    <mergeCell ref="B11:B12"/>
    <mergeCell ref="H11:H12"/>
    <mergeCell ref="I11:I12"/>
    <mergeCell ref="J11:J12"/>
    <mergeCell ref="K11:K12"/>
    <mergeCell ref="D17:D20"/>
    <mergeCell ref="E17:E20"/>
    <mergeCell ref="F17:F20"/>
    <mergeCell ref="G17:G20"/>
    <mergeCell ref="H17:H20"/>
    <mergeCell ref="M11:M12"/>
    <mergeCell ref="H15:H16"/>
    <mergeCell ref="I15:I16"/>
    <mergeCell ref="J15:J16"/>
    <mergeCell ref="K15:K16"/>
    <mergeCell ref="L11:L12"/>
    <mergeCell ref="I17:I20"/>
    <mergeCell ref="J17:J20"/>
    <mergeCell ref="K17:K20"/>
    <mergeCell ref="L17:L20"/>
    <mergeCell ref="M17:M20"/>
  </mergeCells>
  <phoneticPr fontId="1" type="noConversion"/>
  <conditionalFormatting sqref="C23">
    <cfRule type="notContainsText" dxfId="0" priority="2" operator="notContains" text="Pass">
      <formula>ISERROR(SEARCH("Pass",C23))</formula>
    </cfRule>
  </conditionalFormatting>
  <conditionalFormatting sqref="D5:G6">
    <cfRule type="cellIs" dxfId="9" priority="10" operator="greaterThan">
      <formula>3</formula>
    </cfRule>
  </conditionalFormatting>
  <conditionalFormatting sqref="D5:G22">
    <cfRule type="containsText" dxfId="8" priority="3" operator="containsText" text="N/R">
      <formula>NOT(ISERROR(SEARCH("N/R",D5)))</formula>
    </cfRule>
  </conditionalFormatting>
  <conditionalFormatting sqref="D11:G12">
    <cfRule type="cellIs" dxfId="7" priority="9" operator="notEqual">
      <formula>10</formula>
    </cfRule>
  </conditionalFormatting>
  <conditionalFormatting sqref="D14:G14">
    <cfRule type="containsText" dxfId="6" priority="5" operator="containsText" text="F">
      <formula>NOT(ISERROR(SEARCH("F",D14)))</formula>
    </cfRule>
    <cfRule type="containsText" dxfId="5" priority="6" operator="containsText" text="E">
      <formula>NOT(ISERROR(SEARCH("E",D14)))</formula>
    </cfRule>
    <cfRule type="containsText" dxfId="4" priority="7" operator="containsText" text="D">
      <formula>NOT(ISERROR(SEARCH("D",D14)))</formula>
    </cfRule>
  </conditionalFormatting>
  <conditionalFormatting sqref="D21:G21">
    <cfRule type="cellIs" dxfId="3" priority="8" operator="greaterThan">
      <formula>5</formula>
    </cfRule>
  </conditionalFormatting>
  <conditionalFormatting sqref="E15:G15">
    <cfRule type="notContainsText" dxfId="2" priority="4" operator="notContains" text="Pass">
      <formula>ISERROR(SEARCH("Pass",E15))</formula>
    </cfRule>
  </conditionalFormatting>
  <conditionalFormatting sqref="L5:L22">
    <cfRule type="containsText" dxfId="1" priority="11" operator="containsText" text="fail">
      <formula>NOT(ISERROR(SEARCH("fail",L5)))</formula>
    </cfRule>
  </conditionalFormatting>
  <dataValidations count="4">
    <dataValidation type="list" allowBlank="1" showInputMessage="1" showErrorMessage="1" sqref="C23" xr:uid="{00000000-0002-0000-0200-000000000000}">
      <formula1>$O$9:$O$12</formula1>
    </dataValidation>
    <dataValidation type="list" allowBlank="1" showInputMessage="1" showErrorMessage="1" sqref="L5:L22" xr:uid="{00000000-0002-0000-0200-000001000000}">
      <formula1>$O$4:$O$6</formula1>
    </dataValidation>
    <dataValidation allowBlank="1" showInputMessage="1" showErrorMessage="1" prompt="Do not use &lt; symbols for low values.  (i.e. for results that are &lt;0.1 mm, enter 0.1)" sqref="D5:G6" xr:uid="{00000000-0002-0000-0200-000002000000}"/>
    <dataValidation allowBlank="1" showInputMessage="1" showErrorMessage="1" prompt="Enter Pass or Fail.  For failed results, describe the failure in the notes column." sqref="D15:G15" xr:uid="{00000000-0002-0000-0200-000003000000}"/>
  </dataValidations>
  <pageMargins left="0.14583333333333334" right="0.17708333333333334" top="0.9" bottom="0.25" header="0.2" footer="0.3"/>
  <pageSetup orientation="portrait" horizontalDpi="300" r:id="rId1"/>
  <headerFooter>
    <oddHeader>&amp;L&amp;G&amp;C&amp;"Arial,Bold"&amp;14JDM F20 Qualification Matrix&amp;R&amp;G</oddHeader>
    <oddFooter>&amp;R&amp;1#&amp;"Calibri"&amp;10&amp;KFF0000Company Use</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B6C3-1ACE-4E21-98A4-4E569175708A}">
  <dimension ref="B2:F15"/>
  <sheetViews>
    <sheetView view="pageLayout" topLeftCell="A5" zoomScaleNormal="100" workbookViewId="0">
      <selection activeCell="B15" sqref="B15:F15"/>
    </sheetView>
  </sheetViews>
  <sheetFormatPr defaultRowHeight="13.2" x14ac:dyDescent="0.25"/>
  <cols>
    <col min="1" max="1" width="4.44140625" style="1" customWidth="1"/>
    <col min="2" max="2" width="29" style="430" customWidth="1"/>
    <col min="3" max="16384" width="8.88671875" style="1"/>
  </cols>
  <sheetData>
    <row r="2" spans="2:6" ht="13.8" thickBot="1" x14ac:dyDescent="0.3">
      <c r="C2" s="431" t="s">
        <v>330</v>
      </c>
      <c r="D2" s="431"/>
      <c r="E2" s="431"/>
      <c r="F2" s="431"/>
    </row>
    <row r="3" spans="2:6" ht="14.25" customHeight="1" thickTop="1" thickBot="1" x14ac:dyDescent="0.3">
      <c r="B3" s="432" t="s">
        <v>262</v>
      </c>
      <c r="C3" s="433" t="s">
        <v>271</v>
      </c>
      <c r="D3" s="433" t="s">
        <v>272</v>
      </c>
      <c r="E3" s="433" t="s">
        <v>273</v>
      </c>
      <c r="F3" s="433" t="s">
        <v>274</v>
      </c>
    </row>
    <row r="4" spans="2:6" ht="14.25" customHeight="1" thickTop="1" x14ac:dyDescent="0.25">
      <c r="B4" s="434" t="s">
        <v>331</v>
      </c>
      <c r="C4" s="435" t="s">
        <v>332</v>
      </c>
      <c r="D4" s="435" t="s">
        <v>333</v>
      </c>
      <c r="E4" s="435" t="s">
        <v>334</v>
      </c>
      <c r="F4" s="435" t="s">
        <v>335</v>
      </c>
    </row>
    <row r="5" spans="2:6" x14ac:dyDescent="0.25">
      <c r="B5" s="436"/>
      <c r="C5" s="437" t="s">
        <v>336</v>
      </c>
      <c r="D5" s="437" t="s">
        <v>337</v>
      </c>
      <c r="E5" s="437" t="s">
        <v>338</v>
      </c>
      <c r="F5" s="437" t="s">
        <v>339</v>
      </c>
    </row>
    <row r="6" spans="2:6" ht="30" customHeight="1" x14ac:dyDescent="0.25">
      <c r="B6" s="438" t="s">
        <v>340</v>
      </c>
      <c r="C6" s="439" t="s">
        <v>341</v>
      </c>
      <c r="D6" s="439" t="s">
        <v>342</v>
      </c>
      <c r="E6" s="439" t="s">
        <v>343</v>
      </c>
      <c r="F6" s="439" t="s">
        <v>344</v>
      </c>
    </row>
    <row r="7" spans="2:6" ht="30" customHeight="1" x14ac:dyDescent="0.25">
      <c r="B7" s="440" t="s">
        <v>295</v>
      </c>
      <c r="C7" s="441" t="s">
        <v>345</v>
      </c>
      <c r="D7" s="441" t="s">
        <v>346</v>
      </c>
      <c r="E7" s="441" t="s">
        <v>347</v>
      </c>
      <c r="F7" s="441" t="s">
        <v>348</v>
      </c>
    </row>
    <row r="8" spans="2:6" ht="30" customHeight="1" x14ac:dyDescent="0.25">
      <c r="B8" s="440" t="s">
        <v>296</v>
      </c>
      <c r="C8" s="442"/>
      <c r="D8" s="442"/>
      <c r="E8" s="442"/>
      <c r="F8" s="442"/>
    </row>
    <row r="9" spans="2:6" ht="30" customHeight="1" x14ac:dyDescent="0.25">
      <c r="B9" s="440" t="s">
        <v>352</v>
      </c>
      <c r="C9" s="441" t="s">
        <v>349</v>
      </c>
      <c r="D9" s="441" t="s">
        <v>358</v>
      </c>
      <c r="E9" s="441" t="s">
        <v>359</v>
      </c>
      <c r="F9" s="441" t="s">
        <v>360</v>
      </c>
    </row>
    <row r="10" spans="2:6" ht="30" customHeight="1" x14ac:dyDescent="0.25">
      <c r="B10" s="440" t="s">
        <v>353</v>
      </c>
      <c r="C10" s="443"/>
      <c r="D10" s="443"/>
      <c r="E10" s="443"/>
      <c r="F10" s="443"/>
    </row>
    <row r="11" spans="2:6" ht="30" customHeight="1" x14ac:dyDescent="0.25">
      <c r="B11" s="440" t="s">
        <v>354</v>
      </c>
      <c r="C11" s="443"/>
      <c r="D11" s="443"/>
      <c r="E11" s="443"/>
      <c r="F11" s="443"/>
    </row>
    <row r="12" spans="2:6" ht="30" customHeight="1" x14ac:dyDescent="0.25">
      <c r="B12" s="438" t="s">
        <v>302</v>
      </c>
      <c r="C12" s="442"/>
      <c r="D12" s="442"/>
      <c r="E12" s="442"/>
      <c r="F12" s="442"/>
    </row>
    <row r="13" spans="2:6" ht="39.6" x14ac:dyDescent="0.25">
      <c r="B13" s="440" t="s">
        <v>307</v>
      </c>
      <c r="C13" s="441" t="s">
        <v>351</v>
      </c>
      <c r="D13" s="451" t="s">
        <v>350</v>
      </c>
      <c r="E13" s="451" t="s">
        <v>350</v>
      </c>
      <c r="F13" s="451" t="s">
        <v>350</v>
      </c>
    </row>
    <row r="14" spans="2:6" ht="39.6" x14ac:dyDescent="0.25">
      <c r="B14" s="440" t="s">
        <v>312</v>
      </c>
      <c r="C14" s="442"/>
      <c r="D14" s="451"/>
      <c r="E14" s="451"/>
      <c r="F14" s="451"/>
    </row>
    <row r="15" spans="2:6" ht="28.2" customHeight="1" x14ac:dyDescent="0.25">
      <c r="B15" s="444" t="s">
        <v>355</v>
      </c>
      <c r="C15" s="444"/>
      <c r="D15" s="444"/>
      <c r="E15" s="444"/>
      <c r="F15" s="444"/>
    </row>
  </sheetData>
  <mergeCells count="15">
    <mergeCell ref="B15:F15"/>
    <mergeCell ref="C9:C12"/>
    <mergeCell ref="D9:D12"/>
    <mergeCell ref="E9:E12"/>
    <mergeCell ref="F9:F12"/>
    <mergeCell ref="C13:C14"/>
    <mergeCell ref="D13:D14"/>
    <mergeCell ref="E13:E14"/>
    <mergeCell ref="F13:F14"/>
    <mergeCell ref="C2:F2"/>
    <mergeCell ref="B4:B5"/>
    <mergeCell ref="C7:C8"/>
    <mergeCell ref="D7:D8"/>
    <mergeCell ref="E7:E8"/>
    <mergeCell ref="F7:F8"/>
  </mergeCells>
  <pageMargins left="0.7" right="0.7" top="0.75" bottom="0.75" header="0.3" footer="0.3"/>
  <pageSetup orientation="portrait" r:id="rId1"/>
  <headerFooter>
    <oddHeader>&amp;C&amp;"Arial,Bold"&amp;UQualification Photo ID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8402E-DFD9-4DAE-8B79-6BCB5B2094DF}">
  <dimension ref="A2:E271"/>
  <sheetViews>
    <sheetView view="pageLayout" zoomScaleNormal="100" zoomScaleSheetLayoutView="70" workbookViewId="0">
      <selection activeCell="A4" sqref="A4"/>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445" t="s">
        <v>356</v>
      </c>
      <c r="B2" s="446" t="s">
        <v>331</v>
      </c>
      <c r="C2" s="447"/>
      <c r="D2" s="448"/>
      <c r="E2" s="448"/>
    </row>
    <row r="3" spans="1:5" ht="13.8" thickBot="1" x14ac:dyDescent="0.3">
      <c r="A3" s="449" t="s">
        <v>357</v>
      </c>
      <c r="B3" s="449" t="str">
        <f>'Photo Key'!C4</f>
        <v>B1</v>
      </c>
      <c r="C3" s="450"/>
      <c r="D3" s="450"/>
      <c r="E3" s="450"/>
    </row>
    <row r="4" spans="1:5" ht="13.8" thickTop="1" x14ac:dyDescent="0.25"/>
    <row r="57" spans="1:5" x14ac:dyDescent="0.25">
      <c r="A57" s="445" t="s">
        <v>356</v>
      </c>
      <c r="B57" s="446" t="s">
        <v>331</v>
      </c>
      <c r="C57" s="448"/>
      <c r="D57" s="448"/>
      <c r="E57" s="448"/>
    </row>
    <row r="58" spans="1:5" ht="13.8" thickBot="1" x14ac:dyDescent="0.3">
      <c r="A58" s="449" t="s">
        <v>357</v>
      </c>
      <c r="B58" s="449" t="str">
        <f>'Photo Key'!C5</f>
        <v>B2</v>
      </c>
      <c r="C58" s="450"/>
      <c r="D58" s="450"/>
      <c r="E58" s="450"/>
    </row>
    <row r="59" spans="1:5" ht="13.8" thickTop="1" x14ac:dyDescent="0.25"/>
    <row r="112" spans="1:5" ht="26.4" x14ac:dyDescent="0.25">
      <c r="A112" s="445" t="s">
        <v>356</v>
      </c>
      <c r="B112" s="446" t="s">
        <v>340</v>
      </c>
      <c r="C112" s="448"/>
      <c r="D112" s="448"/>
      <c r="E112" s="448"/>
    </row>
    <row r="113" spans="1:5" ht="13.8" thickBot="1" x14ac:dyDescent="0.3">
      <c r="A113" s="449" t="s">
        <v>357</v>
      </c>
      <c r="B113" s="449" t="str">
        <f>'Photo Key'!C6</f>
        <v>B3</v>
      </c>
      <c r="C113" s="450"/>
      <c r="D113" s="450"/>
      <c r="E113" s="450"/>
    </row>
    <row r="114" spans="1:5" ht="13.8" thickTop="1" x14ac:dyDescent="0.25"/>
    <row r="166" spans="1:5" ht="25.5" customHeight="1" x14ac:dyDescent="0.25">
      <c r="A166" s="445" t="s">
        <v>356</v>
      </c>
      <c r="B166" s="446" t="s">
        <v>295</v>
      </c>
      <c r="C166" s="446" t="s">
        <v>296</v>
      </c>
      <c r="D166" s="448"/>
      <c r="E166" s="448"/>
    </row>
    <row r="167" spans="1:5" ht="13.8" thickBot="1" x14ac:dyDescent="0.3">
      <c r="A167" s="449" t="s">
        <v>357</v>
      </c>
      <c r="B167" s="449" t="str">
        <f>'Photo Key'!C7</f>
        <v>B4</v>
      </c>
      <c r="C167" s="449"/>
      <c r="D167" s="450"/>
      <c r="E167" s="450"/>
    </row>
    <row r="168" spans="1:5" ht="13.8" thickTop="1" x14ac:dyDescent="0.25"/>
    <row r="219" spans="1:5" ht="52.8" x14ac:dyDescent="0.25">
      <c r="A219" s="445" t="s">
        <v>356</v>
      </c>
      <c r="B219" s="446" t="s">
        <v>362</v>
      </c>
      <c r="C219" s="446" t="s">
        <v>361</v>
      </c>
      <c r="D219" s="446"/>
      <c r="E219" s="448"/>
    </row>
    <row r="220" spans="1:5" ht="13.8" thickBot="1" x14ac:dyDescent="0.3">
      <c r="A220" s="449" t="s">
        <v>357</v>
      </c>
      <c r="B220" s="449" t="str">
        <f>'Photo Key'!C9</f>
        <v>B5</v>
      </c>
      <c r="C220" s="449"/>
      <c r="D220" s="449"/>
      <c r="E220" s="450"/>
    </row>
    <row r="221" spans="1:5" ht="13.8" thickTop="1" x14ac:dyDescent="0.25"/>
    <row r="269" spans="1:5" ht="39.6" x14ac:dyDescent="0.25">
      <c r="A269" s="445" t="s">
        <v>356</v>
      </c>
      <c r="B269" s="446" t="s">
        <v>307</v>
      </c>
      <c r="C269" s="446" t="s">
        <v>312</v>
      </c>
      <c r="D269" s="446"/>
      <c r="E269" s="448"/>
    </row>
    <row r="270" spans="1:5" ht="13.8" thickBot="1" x14ac:dyDescent="0.3">
      <c r="A270" s="449" t="s">
        <v>357</v>
      </c>
      <c r="B270" s="449" t="str">
        <f>'Photo Key'!C13</f>
        <v>B6</v>
      </c>
      <c r="C270" s="449"/>
      <c r="D270" s="449"/>
      <c r="E270" s="450"/>
    </row>
    <row r="271" spans="1:5" ht="13.8" thickTop="1" x14ac:dyDescent="0.25"/>
  </sheetData>
  <pageMargins left="0.7" right="0.7" top="0.75" bottom="0.75" header="0.3" footer="0.3"/>
  <pageSetup orientation="portrait" r:id="rId1"/>
  <headerFooter>
    <oddHeader xml:space="preserve">&amp;C&amp;"Arial,Bold"&amp;UPhotos - B Panel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E9AB-58AA-49B4-AE55-FF7E769C6E11}">
  <dimension ref="A2:E221"/>
  <sheetViews>
    <sheetView view="pageLayout" zoomScaleNormal="100" zoomScaleSheetLayoutView="70" workbookViewId="0">
      <selection activeCell="A4" sqref="A4"/>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445" t="s">
        <v>356</v>
      </c>
      <c r="B2" s="446" t="s">
        <v>331</v>
      </c>
      <c r="C2" s="447"/>
      <c r="D2" s="448"/>
      <c r="E2" s="448"/>
    </row>
    <row r="3" spans="1:5" ht="13.8" thickBot="1" x14ac:dyDescent="0.3">
      <c r="A3" s="449" t="s">
        <v>357</v>
      </c>
      <c r="B3" s="449" t="s">
        <v>333</v>
      </c>
      <c r="C3" s="450"/>
      <c r="D3" s="450"/>
      <c r="E3" s="450"/>
    </row>
    <row r="4" spans="1:5" ht="13.8" thickTop="1" x14ac:dyDescent="0.25"/>
    <row r="57" spans="1:5" x14ac:dyDescent="0.25">
      <c r="A57" s="445" t="s">
        <v>356</v>
      </c>
      <c r="B57" s="446" t="s">
        <v>331</v>
      </c>
      <c r="C57" s="448"/>
      <c r="D57" s="448"/>
      <c r="E57" s="448"/>
    </row>
    <row r="58" spans="1:5" ht="13.8" thickBot="1" x14ac:dyDescent="0.3">
      <c r="A58" s="449" t="s">
        <v>357</v>
      </c>
      <c r="B58" s="449" t="s">
        <v>337</v>
      </c>
      <c r="C58" s="450"/>
      <c r="D58" s="450"/>
      <c r="E58" s="450"/>
    </row>
    <row r="59" spans="1:5" ht="13.8" thickTop="1" x14ac:dyDescent="0.25"/>
    <row r="112" spans="1:5" ht="26.4" x14ac:dyDescent="0.25">
      <c r="A112" s="445" t="s">
        <v>356</v>
      </c>
      <c r="B112" s="446" t="s">
        <v>340</v>
      </c>
      <c r="C112" s="448"/>
      <c r="D112" s="448"/>
      <c r="E112" s="448"/>
    </row>
    <row r="113" spans="1:5" ht="13.8" thickBot="1" x14ac:dyDescent="0.3">
      <c r="A113" s="449" t="s">
        <v>357</v>
      </c>
      <c r="B113" s="449" t="s">
        <v>342</v>
      </c>
      <c r="C113" s="450"/>
      <c r="D113" s="450"/>
      <c r="E113" s="450"/>
    </row>
    <row r="114" spans="1:5" ht="13.8" thickTop="1" x14ac:dyDescent="0.25"/>
    <row r="166" spans="1:5" ht="25.5" customHeight="1" x14ac:dyDescent="0.25">
      <c r="A166" s="445" t="s">
        <v>356</v>
      </c>
      <c r="B166" s="446" t="s">
        <v>295</v>
      </c>
      <c r="C166" s="446" t="s">
        <v>296</v>
      </c>
      <c r="D166" s="448"/>
      <c r="E166" s="448"/>
    </row>
    <row r="167" spans="1:5" ht="13.8" thickBot="1" x14ac:dyDescent="0.3">
      <c r="A167" s="449" t="s">
        <v>357</v>
      </c>
      <c r="B167" s="449" t="s">
        <v>346</v>
      </c>
      <c r="C167" s="449"/>
      <c r="D167" s="450"/>
      <c r="E167" s="450"/>
    </row>
    <row r="168" spans="1:5" ht="13.8" thickTop="1" x14ac:dyDescent="0.25"/>
    <row r="219" spans="1:5" ht="52.8" x14ac:dyDescent="0.25">
      <c r="A219" s="445" t="s">
        <v>356</v>
      </c>
      <c r="B219" s="446" t="s">
        <v>362</v>
      </c>
      <c r="C219" s="446" t="s">
        <v>361</v>
      </c>
      <c r="D219" s="446"/>
      <c r="E219" s="448"/>
    </row>
    <row r="220" spans="1:5" ht="13.8" thickBot="1" x14ac:dyDescent="0.3">
      <c r="A220" s="449" t="s">
        <v>357</v>
      </c>
      <c r="B220" s="449" t="s">
        <v>358</v>
      </c>
      <c r="C220" s="449"/>
      <c r="D220" s="449"/>
      <c r="E220" s="450"/>
    </row>
    <row r="221" spans="1:5" ht="13.8" thickTop="1" x14ac:dyDescent="0.25"/>
  </sheetData>
  <pageMargins left="0.7" right="0.7" top="0.75" bottom="0.75" header="0.3" footer="0.3"/>
  <pageSetup orientation="portrait" r:id="rId1"/>
  <headerFooter>
    <oddHeader xml:space="preserve">&amp;C&amp;"Arial,Bold"&amp;UPhotos - Substrate C1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1D30-1EB7-488A-A45D-08766C5D8DEE}">
  <dimension ref="A2:E221"/>
  <sheetViews>
    <sheetView view="pageLayout" zoomScaleNormal="100" zoomScaleSheetLayoutView="70" workbookViewId="0">
      <selection activeCell="A4" sqref="A4"/>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445" t="s">
        <v>356</v>
      </c>
      <c r="B2" s="446" t="s">
        <v>331</v>
      </c>
      <c r="C2" s="447"/>
      <c r="D2" s="448"/>
      <c r="E2" s="448"/>
    </row>
    <row r="3" spans="1:5" ht="13.8" thickBot="1" x14ac:dyDescent="0.3">
      <c r="A3" s="449" t="s">
        <v>357</v>
      </c>
      <c r="B3" s="449" t="s">
        <v>334</v>
      </c>
      <c r="C3" s="450"/>
      <c r="D3" s="450"/>
      <c r="E3" s="450"/>
    </row>
    <row r="4" spans="1:5" ht="13.8" thickTop="1" x14ac:dyDescent="0.25"/>
    <row r="57" spans="1:5" x14ac:dyDescent="0.25">
      <c r="A57" s="445" t="s">
        <v>356</v>
      </c>
      <c r="B57" s="446" t="s">
        <v>331</v>
      </c>
      <c r="C57" s="448"/>
      <c r="D57" s="448"/>
      <c r="E57" s="448"/>
    </row>
    <row r="58" spans="1:5" ht="13.8" thickBot="1" x14ac:dyDescent="0.3">
      <c r="A58" s="449" t="s">
        <v>357</v>
      </c>
      <c r="B58" s="449" t="s">
        <v>338</v>
      </c>
      <c r="C58" s="450"/>
      <c r="D58" s="450"/>
      <c r="E58" s="450"/>
    </row>
    <row r="59" spans="1:5" ht="13.8" thickTop="1" x14ac:dyDescent="0.25"/>
    <row r="112" spans="1:5" ht="26.4" x14ac:dyDescent="0.25">
      <c r="A112" s="445" t="s">
        <v>356</v>
      </c>
      <c r="B112" s="446" t="s">
        <v>340</v>
      </c>
      <c r="C112" s="448"/>
      <c r="D112" s="448"/>
      <c r="E112" s="448"/>
    </row>
    <row r="113" spans="1:5" ht="13.8" thickBot="1" x14ac:dyDescent="0.3">
      <c r="A113" s="449" t="s">
        <v>357</v>
      </c>
      <c r="B113" s="449" t="s">
        <v>343</v>
      </c>
      <c r="C113" s="450"/>
      <c r="D113" s="450"/>
      <c r="E113" s="450"/>
    </row>
    <row r="114" spans="1:5" ht="13.8" thickTop="1" x14ac:dyDescent="0.25"/>
    <row r="166" spans="1:5" ht="25.5" customHeight="1" x14ac:dyDescent="0.25">
      <c r="A166" s="445" t="s">
        <v>356</v>
      </c>
      <c r="B166" s="446" t="s">
        <v>295</v>
      </c>
      <c r="C166" s="446" t="s">
        <v>296</v>
      </c>
      <c r="D166" s="448"/>
      <c r="E166" s="448"/>
    </row>
    <row r="167" spans="1:5" ht="13.8" thickBot="1" x14ac:dyDescent="0.3">
      <c r="A167" s="449" t="s">
        <v>357</v>
      </c>
      <c r="B167" s="449" t="s">
        <v>347</v>
      </c>
      <c r="C167" s="449"/>
      <c r="D167" s="450"/>
      <c r="E167" s="450"/>
    </row>
    <row r="168" spans="1:5" ht="13.8" thickTop="1" x14ac:dyDescent="0.25"/>
    <row r="219" spans="1:5" ht="52.8" x14ac:dyDescent="0.25">
      <c r="A219" s="445" t="s">
        <v>356</v>
      </c>
      <c r="B219" s="446" t="s">
        <v>362</v>
      </c>
      <c r="C219" s="446" t="s">
        <v>361</v>
      </c>
      <c r="D219" s="446"/>
      <c r="E219" s="448"/>
    </row>
    <row r="220" spans="1:5" ht="13.8" thickBot="1" x14ac:dyDescent="0.3">
      <c r="A220" s="449" t="s">
        <v>357</v>
      </c>
      <c r="B220" s="449" t="s">
        <v>359</v>
      </c>
      <c r="C220" s="449"/>
      <c r="D220" s="449"/>
      <c r="E220" s="450"/>
    </row>
    <row r="221" spans="1:5" ht="13.8" thickTop="1" x14ac:dyDescent="0.25"/>
  </sheetData>
  <pageMargins left="0.7" right="0.7" top="0.75" bottom="0.75" header="0.3" footer="0.3"/>
  <pageSetup orientation="portrait" r:id="rId1"/>
  <headerFooter>
    <oddHeader xml:space="preserve">&amp;C&amp;"Arial,Bold"&amp;UPhotos - Substrate C2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0BF9-CCDB-4142-AF36-A6A67CE7011A}">
  <dimension ref="A2:E221"/>
  <sheetViews>
    <sheetView view="pageLayout" zoomScaleNormal="100" zoomScaleSheetLayoutView="70" workbookViewId="0">
      <selection activeCell="A4" sqref="A4"/>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445" t="s">
        <v>356</v>
      </c>
      <c r="B2" s="446" t="s">
        <v>331</v>
      </c>
      <c r="C2" s="447"/>
      <c r="D2" s="448"/>
      <c r="E2" s="448"/>
    </row>
    <row r="3" spans="1:5" ht="13.8" thickBot="1" x14ac:dyDescent="0.3">
      <c r="A3" s="449" t="s">
        <v>357</v>
      </c>
      <c r="B3" s="449" t="s">
        <v>335</v>
      </c>
      <c r="C3" s="450"/>
      <c r="D3" s="450"/>
      <c r="E3" s="450"/>
    </row>
    <row r="4" spans="1:5" ht="13.8" thickTop="1" x14ac:dyDescent="0.25"/>
    <row r="57" spans="1:5" x14ac:dyDescent="0.25">
      <c r="A57" s="445" t="s">
        <v>356</v>
      </c>
      <c r="B57" s="446" t="s">
        <v>331</v>
      </c>
      <c r="C57" s="448"/>
      <c r="D57" s="448"/>
      <c r="E57" s="448"/>
    </row>
    <row r="58" spans="1:5" ht="13.8" thickBot="1" x14ac:dyDescent="0.3">
      <c r="A58" s="449" t="s">
        <v>357</v>
      </c>
      <c r="B58" s="449" t="s">
        <v>339</v>
      </c>
      <c r="C58" s="450"/>
      <c r="D58" s="450"/>
      <c r="E58" s="450"/>
    </row>
    <row r="59" spans="1:5" ht="13.8" thickTop="1" x14ac:dyDescent="0.25"/>
    <row r="112" spans="1:5" ht="26.4" x14ac:dyDescent="0.25">
      <c r="A112" s="445" t="s">
        <v>356</v>
      </c>
      <c r="B112" s="446" t="s">
        <v>340</v>
      </c>
      <c r="C112" s="448"/>
      <c r="D112" s="448"/>
      <c r="E112" s="448"/>
    </row>
    <row r="113" spans="1:5" ht="13.8" thickBot="1" x14ac:dyDescent="0.3">
      <c r="A113" s="449" t="s">
        <v>357</v>
      </c>
      <c r="B113" s="449" t="s">
        <v>344</v>
      </c>
      <c r="C113" s="450"/>
      <c r="D113" s="450"/>
      <c r="E113" s="450"/>
    </row>
    <row r="114" spans="1:5" ht="13.8" thickTop="1" x14ac:dyDescent="0.25"/>
    <row r="166" spans="1:5" ht="25.5" customHeight="1" x14ac:dyDescent="0.25">
      <c r="A166" s="445" t="s">
        <v>356</v>
      </c>
      <c r="B166" s="446" t="s">
        <v>295</v>
      </c>
      <c r="C166" s="446" t="s">
        <v>296</v>
      </c>
      <c r="D166" s="448"/>
      <c r="E166" s="448"/>
    </row>
    <row r="167" spans="1:5" ht="13.8" thickBot="1" x14ac:dyDescent="0.3">
      <c r="A167" s="449" t="s">
        <v>357</v>
      </c>
      <c r="B167" s="449" t="s">
        <v>348</v>
      </c>
      <c r="C167" s="449"/>
      <c r="D167" s="450"/>
      <c r="E167" s="450"/>
    </row>
    <row r="168" spans="1:5" ht="13.8" thickTop="1" x14ac:dyDescent="0.25"/>
    <row r="219" spans="1:5" ht="52.8" x14ac:dyDescent="0.25">
      <c r="A219" s="445" t="s">
        <v>356</v>
      </c>
      <c r="B219" s="446" t="s">
        <v>362</v>
      </c>
      <c r="C219" s="446" t="s">
        <v>361</v>
      </c>
      <c r="D219" s="446"/>
      <c r="E219" s="448"/>
    </row>
    <row r="220" spans="1:5" ht="13.8" thickBot="1" x14ac:dyDescent="0.3">
      <c r="A220" s="449" t="s">
        <v>357</v>
      </c>
      <c r="B220" s="449" t="s">
        <v>360</v>
      </c>
      <c r="C220" s="449"/>
      <c r="D220" s="449"/>
      <c r="E220" s="450"/>
    </row>
    <row r="221" spans="1:5" ht="13.8" thickTop="1" x14ac:dyDescent="0.25"/>
  </sheetData>
  <pageMargins left="0.7" right="0.7" top="0.75" bottom="0.75" header="0.3" footer="0.3"/>
  <pageSetup orientation="portrait" r:id="rId1"/>
  <headerFooter>
    <oddHeader xml:space="preserve">&amp;C&amp;"Arial,Bold"&amp;UPhotos - Substrate C3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pageSetup orientation="portrait" r:id="rId1"/>
  <headerFooter>
    <oddFooter>&amp;R&amp;1#&amp;"Calibri"&amp;10&amp;KFF0000Company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Qualification_x0020_Level xmlns="5eed8692-564f-4cd0-bd75-33dfb5783679">JDM F20 Class 2</Qualification_x0020_Level>
    <Form_x0020_Type xmlns="5eed8692-564f-4cd0-bd75-33dfb5783679">Qualification Form</Form_x0020_Type>
    <Ordering xmlns="5eed8692-564f-4cd0-bd75-33dfb5783679">4</Ordering>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FF83C74BE184489A045D35D514D571" ma:contentTypeVersion="8" ma:contentTypeDescription="Create a new document." ma:contentTypeScope="" ma:versionID="8849f4fae5306513373bc07b8a715b61">
  <xsd:schema xmlns:xsd="http://www.w3.org/2001/XMLSchema" xmlns:xs="http://www.w3.org/2001/XMLSchema" xmlns:p="http://schemas.microsoft.com/office/2006/metadata/properties" xmlns:ns2="5eed8692-564f-4cd0-bd75-33dfb5783679" xmlns:ns3="664d9e29-8501-41c1-9003-f68381947e86" targetNamespace="http://schemas.microsoft.com/office/2006/metadata/properties" ma:root="true" ma:fieldsID="355cc5cebf72f132ec3d575fcfc0e05c" ns2:_="" ns3:_="">
    <xsd:import namespace="5eed8692-564f-4cd0-bd75-33dfb5783679"/>
    <xsd:import namespace="664d9e29-8501-41c1-9003-f68381947e86"/>
    <xsd:element name="properties">
      <xsd:complexType>
        <xsd:sequence>
          <xsd:element name="documentManagement">
            <xsd:complexType>
              <xsd:all>
                <xsd:element ref="ns2:Qualification_x0020_Level" minOccurs="0"/>
                <xsd:element ref="ns2:MediaServiceMetadata" minOccurs="0"/>
                <xsd:element ref="ns2:MediaServiceFastMetadata" minOccurs="0"/>
                <xsd:element ref="ns2:Form_x0020_Type" minOccurs="0"/>
                <xsd:element ref="ns2:Ordering"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d8692-564f-4cd0-bd75-33dfb5783679" elementFormDefault="qualified">
    <xsd:import namespace="http://schemas.microsoft.com/office/2006/documentManagement/types"/>
    <xsd:import namespace="http://schemas.microsoft.com/office/infopath/2007/PartnerControls"/>
    <xsd:element name="Qualification_x0020_Level" ma:index="8" nillable="true" ma:displayName="Qualification Level" ma:format="Dropdown" ma:internalName="Qualification_x0020_Level">
      <xsd:simpleType>
        <xsd:restriction base="dms:Choice">
          <xsd:enumeration value="JDM F17 Level 1"/>
          <xsd:enumeration value="JDM F17 Level 2"/>
          <xsd:enumeration value="JDM F17 Level 3"/>
          <xsd:enumeration value="JDM F20 Class 1"/>
          <xsd:enumeration value="JDM F20 Class 2"/>
          <xsd:enumeration value="JDM F20 Class 3"/>
          <xsd:enumeration value="JDM F14 Class 1A"/>
          <xsd:enumeration value="JDM F14 Class 2A"/>
          <xsd:enumeration value="JDM F14 Class 3A"/>
          <xsd:enumeration value="JDM F14 Class 4A"/>
          <xsd:enumeration value="JDM F14 Class 1B"/>
          <xsd:enumeration value="JDM F14 Class 2B"/>
          <xsd:enumeration value="JDM F14 Class 3B"/>
          <xsd:enumeration value="JDM F14 Class 4B"/>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Form_x0020_Type" ma:index="11" nillable="true" ma:displayName="Form Type" ma:default="Qualification Form" ma:format="Dropdown" ma:internalName="Form_x0020_Type">
      <xsd:simpleType>
        <xsd:restriction base="dms:Choice">
          <xsd:enumeration value="Qualification Form"/>
          <xsd:enumeration value="Informational"/>
          <xsd:enumeration value="Withdrawn"/>
        </xsd:restriction>
      </xsd:simpleType>
    </xsd:element>
    <xsd:element name="Ordering" ma:index="12" nillable="true" ma:displayName="Ordering" ma:indexed="true" ma:internalName="Ordering">
      <xsd:simpleType>
        <xsd:restriction base="dms:Number">
          <xsd:maxInclusive value="20"/>
          <xsd:minInclusive value="1"/>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d9e29-8501-41c1-9003-f68381947e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928907-29A3-4E9E-9949-AE1F3264368B}">
  <ds:schemaRefs>
    <ds:schemaRef ds:uri="http://purl.org/dc/terms/"/>
    <ds:schemaRef ds:uri="http://purl.org/dc/dcmitype/"/>
    <ds:schemaRef ds:uri="http://schemas.openxmlformats.org/package/2006/metadata/core-properties"/>
    <ds:schemaRef ds:uri="664d9e29-8501-41c1-9003-f68381947e86"/>
    <ds:schemaRef ds:uri="http://purl.org/dc/elements/1.1/"/>
    <ds:schemaRef ds:uri="http://schemas.microsoft.com/office/2006/documentManagement/types"/>
    <ds:schemaRef ds:uri="http://schemas.microsoft.com/office/2006/metadata/properties"/>
    <ds:schemaRef ds:uri="http://schemas.microsoft.com/office/infopath/2007/PartnerControls"/>
    <ds:schemaRef ds:uri="5eed8692-564f-4cd0-bd75-33dfb5783679"/>
    <ds:schemaRef ds:uri="http://www.w3.org/XML/1998/namespace"/>
  </ds:schemaRefs>
</ds:datastoreItem>
</file>

<file path=customXml/itemProps2.xml><?xml version="1.0" encoding="utf-8"?>
<ds:datastoreItem xmlns:ds="http://schemas.openxmlformats.org/officeDocument/2006/customXml" ds:itemID="{C9240A07-FF66-46B4-AE01-23662CC8D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d8692-564f-4cd0-bd75-33dfb5783679"/>
    <ds:schemaRef ds:uri="664d9e29-8501-41c1-9003-f68381947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0C9ABE-06B9-41B8-94E4-B4B16F3C1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Form Instructions</vt:lpstr>
      <vt:lpstr>Process Information</vt:lpstr>
      <vt:lpstr>Results Table</vt:lpstr>
      <vt:lpstr>Photo Key</vt:lpstr>
      <vt:lpstr>Photo Sub. B</vt:lpstr>
      <vt:lpstr>Photo Sub. C1</vt:lpstr>
      <vt:lpstr>Photo Sub. C2</vt:lpstr>
      <vt:lpstr>Photo Sub. C3</vt:lpstr>
      <vt:lpstr>Edge Coverage Report</vt:lpstr>
      <vt:lpstr>'Form Instructions'!Print_Area</vt:lpstr>
      <vt:lpstr>'Photo Sub. B'!Print_Area</vt:lpstr>
      <vt:lpstr>'Photo Sub. C1'!Print_Area</vt:lpstr>
      <vt:lpstr>'Photo Sub. C2'!Print_Area</vt:lpstr>
      <vt:lpstr>'Photo Sub. C3'!Print_Area</vt:lpstr>
      <vt:lpstr>'Process Information'!Print_Area</vt:lpstr>
      <vt:lpstr>'Results Table'!Print_Area</vt:lpstr>
      <vt:lpstr>'Process Information'!Print_Titles</vt:lpstr>
      <vt:lpstr>'Results Table'!Print_Titles</vt:lpstr>
    </vt:vector>
  </TitlesOfParts>
  <Manager/>
  <Company>Deere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JDM F20X2 Qualification Form</dc:title>
  <dc:subject/>
  <dc:creator>Scott Knoll</dc:creator>
  <cp:keywords/>
  <dc:description/>
  <cp:lastModifiedBy>Scott Knoll</cp:lastModifiedBy>
  <cp:revision/>
  <cp:lastPrinted>2023-10-23T22:03:56Z</cp:lastPrinted>
  <dcterms:created xsi:type="dcterms:W3CDTF">2009-02-02T19:11:29Z</dcterms:created>
  <dcterms:modified xsi:type="dcterms:W3CDTF">2023-10-23T22:24:33Z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0x01010080FF83C74BE184489A045D35D514D571</vt:lpwstr>
  </property>
  <property fmtid="{D5CDD505-2E9C-101B-9397-08002B2CF9AE}" pid="3" name="TemplateUrl">
    <vt:lpwstr/>
  </property>
  <property fmtid="{D5CDD505-2E9C-101B-9397-08002B2CF9AE}" pid="4" name="Order">
    <vt:r8>1200</vt:r8>
  </property>
  <property fmtid="{D5CDD505-2E9C-101B-9397-08002B2CF9AE}" pid="5" name="xd_ProgID">
    <vt:lpwstr/>
  </property>
  <property fmtid="{D5CDD505-2E9C-101B-9397-08002B2CF9AE}" pid="6" name="MSIP_Label_6388fff8-b053-4fb1-90cd-f0bc93ae9791_Enabled">
    <vt:lpwstr>true</vt:lpwstr>
  </property>
  <property fmtid="{D5CDD505-2E9C-101B-9397-08002B2CF9AE}" pid="7" name="MSIP_Label_6388fff8-b053-4fb1-90cd-f0bc93ae9791_SetDate">
    <vt:lpwstr>2023-01-27T19:05:12Z</vt:lpwstr>
  </property>
  <property fmtid="{D5CDD505-2E9C-101B-9397-08002B2CF9AE}" pid="8" name="MSIP_Label_6388fff8-b053-4fb1-90cd-f0bc93ae9791_Method">
    <vt:lpwstr>Privileged</vt:lpwstr>
  </property>
  <property fmtid="{D5CDD505-2E9C-101B-9397-08002B2CF9AE}" pid="9" name="MSIP_Label_6388fff8-b053-4fb1-90cd-f0bc93ae9791_Name">
    <vt:lpwstr>Company Use</vt:lpwstr>
  </property>
  <property fmtid="{D5CDD505-2E9C-101B-9397-08002B2CF9AE}" pid="10" name="MSIP_Label_6388fff8-b053-4fb1-90cd-f0bc93ae9791_SiteId">
    <vt:lpwstr>39b03722-b836-496a-85ec-850f0957ca6b</vt:lpwstr>
  </property>
  <property fmtid="{D5CDD505-2E9C-101B-9397-08002B2CF9AE}" pid="11" name="MSIP_Label_6388fff8-b053-4fb1-90cd-f0bc93ae9791_ActionId">
    <vt:lpwstr>40c63288-928f-4e2c-b6a9-2e228b67fbde</vt:lpwstr>
  </property>
  <property fmtid="{D5CDD505-2E9C-101B-9397-08002B2CF9AE}" pid="12" name="MSIP_Label_6388fff8-b053-4fb1-90cd-f0bc93ae9791_ContentBits">
    <vt:lpwstr>2</vt:lpwstr>
  </property>
</Properties>
</file>