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0785" yWindow="225" windowWidth="10830" windowHeight="9375"/>
  </bookViews>
  <sheets>
    <sheet name="Audit Questionnaire" sheetId="1" r:id="rId1"/>
    <sheet name="Instructions" sheetId="6" r:id="rId2"/>
    <sheet name="Change History" sheetId="4" r:id="rId3"/>
  </sheets>
  <definedNames>
    <definedName name="_xlnm.Print_Area" localSheetId="0">'Audit Questionnaire'!$A$1:$M$374</definedName>
    <definedName name="_xlnm.Print_Area" localSheetId="1">Instructions!$A$1:$C$102</definedName>
    <definedName name="_xlnm.Print_Titles" localSheetId="0">'Audit Questionnaire'!$1:$2</definedName>
  </definedNames>
  <calcPr calcId="145621"/>
</workbook>
</file>

<file path=xl/calcChain.xml><?xml version="1.0" encoding="utf-8"?>
<calcChain xmlns="http://schemas.openxmlformats.org/spreadsheetml/2006/main">
  <c r="M299" i="1" l="1"/>
  <c r="M280" i="1"/>
  <c r="M258" i="1"/>
  <c r="M224" i="1"/>
  <c r="M179" i="1"/>
  <c r="M165" i="1"/>
  <c r="M138" i="1"/>
  <c r="M109" i="1"/>
  <c r="M88" i="1"/>
  <c r="L59" i="1"/>
  <c r="L57" i="1"/>
  <c r="L55" i="1"/>
  <c r="L49" i="1"/>
  <c r="L45" i="1"/>
  <c r="L35" i="1"/>
  <c r="M298" i="1"/>
  <c r="M291" i="1"/>
  <c r="M292" i="1" s="1"/>
  <c r="M279" i="1"/>
  <c r="M267" i="1"/>
  <c r="M268" i="1" s="1"/>
  <c r="M257" i="1"/>
  <c r="M235" i="1"/>
  <c r="M236" i="1" s="1"/>
  <c r="M223" i="1"/>
  <c r="M188" i="1"/>
  <c r="M189" i="1" s="1"/>
  <c r="M178" i="1"/>
  <c r="M171" i="1"/>
  <c r="M172" i="1" s="1"/>
  <c r="M164" i="1"/>
  <c r="M152" i="1"/>
  <c r="M153" i="1" s="1"/>
  <c r="M137" i="1"/>
  <c r="G111" i="1"/>
  <c r="M108" i="1"/>
  <c r="M97" i="1"/>
  <c r="M98" i="1" s="1"/>
  <c r="M87" i="1"/>
  <c r="M76" i="1"/>
  <c r="M77" i="1" s="1"/>
  <c r="I59" i="1"/>
  <c r="J59" i="1" s="1"/>
  <c r="H59" i="1"/>
  <c r="G59" i="1"/>
  <c r="K59" i="1" s="1"/>
  <c r="I58" i="1"/>
  <c r="H58" i="1"/>
  <c r="G58" i="1"/>
  <c r="K58" i="1" s="1"/>
  <c r="L58" i="1" s="1"/>
  <c r="I57" i="1"/>
  <c r="H57" i="1"/>
  <c r="J57" i="1" s="1"/>
  <c r="G57" i="1"/>
  <c r="K57" i="1" s="1"/>
  <c r="F56" i="1"/>
  <c r="J55" i="1"/>
  <c r="I55" i="1"/>
  <c r="H55" i="1"/>
  <c r="G55" i="1"/>
  <c r="K55" i="1" s="1"/>
  <c r="I54" i="1"/>
  <c r="J54" i="1" s="1"/>
  <c r="H54" i="1"/>
  <c r="G54" i="1"/>
  <c r="K54" i="1" s="1"/>
  <c r="L54" i="1" s="1"/>
  <c r="J53" i="1"/>
  <c r="I53" i="1"/>
  <c r="H53" i="1"/>
  <c r="G53" i="1"/>
  <c r="H52" i="1"/>
  <c r="F52" i="1"/>
  <c r="I51" i="1"/>
  <c r="J51" i="1" s="1"/>
  <c r="H51" i="1"/>
  <c r="H50" i="1" s="1"/>
  <c r="G51" i="1"/>
  <c r="G50" i="1" s="1"/>
  <c r="K50" i="1" s="1"/>
  <c r="L50" i="1" s="1"/>
  <c r="F50" i="1"/>
  <c r="I49" i="1"/>
  <c r="H49" i="1"/>
  <c r="G49" i="1"/>
  <c r="K49" i="1" s="1"/>
  <c r="I48" i="1"/>
  <c r="H48" i="1"/>
  <c r="J48" i="1" s="1"/>
  <c r="G48" i="1"/>
  <c r="K48" i="1" s="1"/>
  <c r="L48" i="1" s="1"/>
  <c r="I47" i="1"/>
  <c r="J47" i="1" s="1"/>
  <c r="H47" i="1"/>
  <c r="G47" i="1"/>
  <c r="K47" i="1" s="1"/>
  <c r="L47" i="1" s="1"/>
  <c r="I46" i="1"/>
  <c r="J46" i="1" s="1"/>
  <c r="H46" i="1"/>
  <c r="G46" i="1"/>
  <c r="K46" i="1" s="1"/>
  <c r="L46" i="1" s="1"/>
  <c r="I45" i="1"/>
  <c r="H45" i="1"/>
  <c r="G45" i="1"/>
  <c r="K45" i="1" s="1"/>
  <c r="I44" i="1"/>
  <c r="J44" i="1" s="1"/>
  <c r="H44" i="1"/>
  <c r="G44" i="1"/>
  <c r="G43" i="1" s="1"/>
  <c r="F43" i="1"/>
  <c r="J41" i="1"/>
  <c r="I41" i="1"/>
  <c r="H41" i="1"/>
  <c r="G41" i="1"/>
  <c r="K41" i="1" s="1"/>
  <c r="L41" i="1" s="1"/>
  <c r="I40" i="1"/>
  <c r="J40" i="1" s="1"/>
  <c r="H40" i="1"/>
  <c r="G40" i="1"/>
  <c r="K40" i="1" s="1"/>
  <c r="L40" i="1" s="1"/>
  <c r="J39" i="1"/>
  <c r="I39" i="1"/>
  <c r="H39" i="1"/>
  <c r="G39" i="1"/>
  <c r="K39" i="1" s="1"/>
  <c r="L39" i="1" s="1"/>
  <c r="I38" i="1"/>
  <c r="J38" i="1" s="1"/>
  <c r="H38" i="1"/>
  <c r="G38" i="1"/>
  <c r="K38" i="1" s="1"/>
  <c r="L38" i="1" s="1"/>
  <c r="F37" i="1"/>
  <c r="F36" i="1" s="1"/>
  <c r="G35" i="1"/>
  <c r="G37" i="1" l="1"/>
  <c r="G36" i="1" s="1"/>
  <c r="F42" i="1"/>
  <c r="F60" i="1" s="1"/>
  <c r="J49" i="1"/>
  <c r="G52" i="1"/>
  <c r="K52" i="1" s="1"/>
  <c r="L52" i="1" s="1"/>
  <c r="K53" i="1"/>
  <c r="L53" i="1" s="1"/>
  <c r="I56" i="1"/>
  <c r="J58" i="1"/>
  <c r="K44" i="1"/>
  <c r="L44" i="1" s="1"/>
  <c r="H43" i="1"/>
  <c r="H56" i="1"/>
  <c r="H42" i="1" s="1"/>
  <c r="H60" i="1" s="1"/>
  <c r="H37" i="1"/>
  <c r="H36" i="1" s="1"/>
  <c r="I43" i="1"/>
  <c r="J43" i="1" s="1"/>
  <c r="J45" i="1"/>
  <c r="I50" i="1"/>
  <c r="K36" i="1"/>
  <c r="L36" i="1" s="1"/>
  <c r="J50" i="1"/>
  <c r="K43" i="1"/>
  <c r="L43" i="1" s="1"/>
  <c r="K37" i="1"/>
  <c r="L37" i="1" s="1"/>
  <c r="I52" i="1"/>
  <c r="J52" i="1" s="1"/>
  <c r="M111" i="1"/>
  <c r="M112" i="1" s="1"/>
  <c r="M302" i="1"/>
  <c r="M303" i="1" s="1"/>
  <c r="K51" i="1"/>
  <c r="L51" i="1" s="1"/>
  <c r="G56" i="1"/>
  <c r="K56" i="1" s="1"/>
  <c r="L56" i="1" s="1"/>
  <c r="I37" i="1"/>
  <c r="G42" i="1" l="1"/>
  <c r="K42" i="1" s="1"/>
  <c r="L42" i="1" s="1"/>
  <c r="J56" i="1"/>
  <c r="I42" i="1"/>
  <c r="J42" i="1" s="1"/>
  <c r="J37" i="1"/>
  <c r="I36" i="1"/>
  <c r="G60" i="1"/>
  <c r="K60" i="1" s="1"/>
  <c r="I60" i="1" l="1"/>
  <c r="J60" i="1" s="1"/>
  <c r="L60" i="1" s="1"/>
  <c r="J36" i="1"/>
</calcChain>
</file>

<file path=xl/sharedStrings.xml><?xml version="1.0" encoding="utf-8"?>
<sst xmlns="http://schemas.openxmlformats.org/spreadsheetml/2006/main" count="701" uniqueCount="504">
  <si>
    <t xml:space="preserve">The overall numeric rating is an average for each of the sections covered in the audit and an overall ranking of COMPLIES or DOES NOT COMPLY.   The overall rating is an average rating based on the section ratings.  To be acceptable, a supplier MUST receive two or above on each question.  If any question is scored less than two, the overall rating will be DOES NOT COMPLY.  </t>
  </si>
  <si>
    <t>Update acceptance criteria (section 6F; line 76)</t>
  </si>
  <si>
    <t>Compliance to the requirements identified in the John Deere Supplier Quality Manual is evaluated for each audit question and for the overall audit.  A rating of “Complies” or “Does Not Comply” will result.</t>
  </si>
  <si>
    <t>INSTRUCTIONS</t>
  </si>
  <si>
    <t>CHANGE HISTORY</t>
  </si>
  <si>
    <t>Revised Question #14 to include Material Certification</t>
  </si>
  <si>
    <t>Unprotected Document Due to AutoFit not working in Notes Field; Added auto wrap in certain cells.</t>
  </si>
  <si>
    <t>Revised notification for Supplier Code of Conduct Findings from http://www.90.deere.com/compliance/hotline/anonymousemail.html to 90smcompliance@johndeere.com</t>
  </si>
  <si>
    <t>NCCA System</t>
  </si>
  <si>
    <t>Enterprise</t>
  </si>
  <si>
    <t>Dwight DeDoncker</t>
  </si>
  <si>
    <t>Corrected Instructions in Audit Scoring; changed section E (75 questions total); added section M</t>
  </si>
  <si>
    <t>Went to review VBA macros since opening the Excel file suugested there were some. Only noticed an empty Module 1 file, so I deleted it. Now when opening the Excel file,, the user will not be prompted to enable macros.</t>
  </si>
  <si>
    <t>Deleted then re-created "Rating Areas" worksheet to reflect changes made to "Audit Questionnaire" on 9-Jan-2009.</t>
  </si>
  <si>
    <t>K'uang Ku</t>
  </si>
  <si>
    <t>Changed formatting so each section stays generally on one page</t>
  </si>
  <si>
    <t>Storing the Audit (Deere Internal Use)</t>
  </si>
  <si>
    <t>Mony Chhoun-Johnson</t>
  </si>
  <si>
    <t>Updated printing format for 'Instructions' and 'Rating Areas'</t>
  </si>
  <si>
    <t>AED</t>
  </si>
  <si>
    <t>Removed two questions that were scored. One was redundant, the other was converted to a y/n question. Also add another y/n question. Both y/n questions were inserted at the start of the question list. And both questions require a yes answer for the audit to proceed. The removal of one one the questions allowed for a section named "General Information" to be removed for the "Supplier Code of Conduct" area. I then renumbered the scoring questions and relabeled the Category sections.</t>
  </si>
  <si>
    <t>JOHN DEERE JDS-G223 SUPPLIER QUALITY SYSTEM QUESTIONNAIRE</t>
  </si>
  <si>
    <t>Audit Purpose</t>
  </si>
  <si>
    <t>This Supplier Quality System Audit Process has the following objectives:</t>
  </si>
  <si>
    <t>Audit Scoring Definitions</t>
  </si>
  <si>
    <t>Audit Scoring</t>
  </si>
  <si>
    <t>Audit Planning</t>
  </si>
  <si>
    <t>Evaluate new and existing Supplier’s ability to effectively execute quality processes required by the John Deere Supplier Quality Manual (JDS-G223) and compliance to the Supplier Code of Conduct.</t>
  </si>
  <si>
    <t>Facilitate an understanding of the JDS-G223 and Supplier Code of Conduct requirements by using them as audit standards.</t>
  </si>
  <si>
    <t>Audit results will be used to objectively evaluate Suppliers and assist in facilitating Supplier Selection and Development.  Audit results will also be used to improve the Enterprise supply base.</t>
  </si>
  <si>
    <t>Use the Process(es) / Product(s) Audited area on the Audit Questionnaire header to indicate which products or processes were specifically covered during the audit.</t>
  </si>
  <si>
    <t>The Supplier Profile Survey and JDS-G223 Supplier Quality System Audit Questionnaire were developed as tools to assist in providing a consistent view of supplier capabilities.  They do not cover product-specific questions such as design, manufacturing, quality, or performance characteristics.  Product / process specific topics must be addressed as needed by technically competent auditors.</t>
  </si>
  <si>
    <t xml:space="preserve">When an on-site quality system audit is conducted, the JDS-G223 Supplier Quality System Audit Questionnaire should be used. </t>
  </si>
  <si>
    <t>Whenever possible, the audit should focus on the production of Deere parts that represent both a significant portion of the purchased material and a family of significance.  However, major quality issues with the Supplier should take priority to volume.  This will increase the probability that Supplier improvement activities resulting from the audit are focused in areas of greatest benefit to the Enterprise.  For example, one of the audit outcomes may be to identify Key Characteristics.  If this is undertaken, it should be on part families that are significant in terms of issues and/or volume.</t>
  </si>
  <si>
    <t>Corrective action requests, reject, and deviation history should be reviewed prior to the audit so that verification of Supplier corrective action can be established.  Assessment of Supplier corrective action processes using specific examples is preferred to a general review of the Supplier's corrective action process.</t>
  </si>
  <si>
    <t>Conducting the Audit</t>
  </si>
  <si>
    <t>Completing the Audit</t>
  </si>
  <si>
    <t>Storing the Audit</t>
  </si>
  <si>
    <t>An observed situation which is NOT a major or minor nonconformity, but where results achieved are not world class.  These opportunities shall be recorded in the final audit report.</t>
  </si>
  <si>
    <t>The audit is scored as follows:</t>
  </si>
  <si>
    <t>Every question must be scored using a 0 to 4 point scale, where 4 is the best possible score.  Whole numbers are to be used.  See Scoring Scale.</t>
  </si>
  <si>
    <t>Any major nonconformance (score of  0 or 1) or minor nonconformance (score of 2)  on any question will require the issuance of a Corrective Action Request to the Supplier.</t>
  </si>
  <si>
    <t>During the audit, provide the supplier feedback during a closing meeting.  Follow-up with the final written report within two weeks.</t>
  </si>
  <si>
    <t>Complete comment areas on the audit form to summarize:</t>
  </si>
  <si>
    <t>Open a Nonconformance Corrective Action (NCCA) request for the supplier on each major and minor nonconformity.  Provide the NCCA number in the final report.</t>
  </si>
  <si>
    <t>1</t>
  </si>
  <si>
    <t>New Version Supplier Quality Manual, 1-Nov-2005</t>
  </si>
  <si>
    <t>One of the objectives of the Quality System Audit is to improve Supplier performance.  Since limited audit resources are available the auditor should strive to focus the audit in areas that offer the greatest opportunity for improvement.  Several suggestions in this regard follow:</t>
  </si>
  <si>
    <t>Any major nonconformance on any question will result in a Section ranking of DOES NOT COMPLY and an overall audit ranking of DOES NOT COMPLY.</t>
  </si>
  <si>
    <t>Use the Restrictions and Conclusions section of the Supplier Audit to indicate which products were specifically approved, rejected, or not covered during the audit, and provide a brief summary supporting the supplier rating.</t>
  </si>
  <si>
    <t>A Pre-Audit Survey should be conducted prior to a supplier site visit.  This is done by sending the survey questionnaire to the supplier for a self-assessment.  The survey results are then reviewed for adequacy prior to planning a site visit or audit.</t>
  </si>
  <si>
    <t>Scoring Scale</t>
  </si>
  <si>
    <t>Mark the score for each question in the questionnaire as follows:</t>
  </si>
  <si>
    <t>Requirement is not met.  There is no evidence of implementation or documentation (major non-conformance).</t>
  </si>
  <si>
    <t>Date</t>
  </si>
  <si>
    <t>Division</t>
  </si>
  <si>
    <t>Who Made Changes</t>
  </si>
  <si>
    <t>Reason for Change</t>
  </si>
  <si>
    <t>Marilyn Dumolien</t>
  </si>
  <si>
    <t>6.</t>
  </si>
  <si>
    <t>A nonconformance that judgment and experience indicates is likely either to result in the failure of the quality system or to materially reduce its ability to assure controlled processes and products.</t>
  </si>
  <si>
    <t>A JDS-G223 nonconformance that judgment and experience indicates is not likely to:</t>
  </si>
  <si>
    <t>Select the category that you would like to review.</t>
  </si>
  <si>
    <r>
      <t xml:space="preserve">It </t>
    </r>
    <r>
      <rPr>
        <u/>
        <sz val="10"/>
        <rFont val="Arial"/>
        <family val="2"/>
      </rPr>
      <t>may</t>
    </r>
    <r>
      <rPr>
        <sz val="10"/>
        <rFont val="Arial"/>
        <family val="2"/>
      </rPr>
      <t xml:space="preserve"> be either:</t>
    </r>
  </si>
  <si>
    <t>A.</t>
  </si>
  <si>
    <t>Facilitate improvement in a Supplier's quality system by driving corrective action in areas of nonconformance.</t>
  </si>
  <si>
    <t>1.</t>
  </si>
  <si>
    <t>2.</t>
  </si>
  <si>
    <t>3.</t>
  </si>
  <si>
    <t>The absence or total breakdown of a system to meet a JDS-G223 requirement.  A number of nonconformities against one requirement which, when combined, can represent a total breakdown of the system and thus be considered a major nonconformity.</t>
  </si>
  <si>
    <t>Any nonconformance that would result in the probable shipment of a nonconforming product.  A condition that may result in a failure or that materially reduces the usability of the products or services for their intended purpose.</t>
  </si>
  <si>
    <t>Major Nonconformance</t>
  </si>
  <si>
    <t>result in the failure of the quality system, or</t>
  </si>
  <si>
    <t xml:space="preserve">reduce its ability to assure controlled processes, or </t>
  </si>
  <si>
    <t>result in the probable shipment of nonconforming product.</t>
  </si>
  <si>
    <r>
      <t xml:space="preserve">a failure in some part of the supplier's documented quality system relative to JDS-G223, </t>
    </r>
    <r>
      <rPr>
        <b/>
        <sz val="10"/>
        <rFont val="Arial"/>
        <family val="2"/>
      </rPr>
      <t>or</t>
    </r>
  </si>
  <si>
    <r>
      <t>one or more observed lapses</t>
    </r>
    <r>
      <rPr>
        <sz val="10"/>
        <rFont val="Arial"/>
        <family val="2"/>
      </rPr>
      <t xml:space="preserve"> in following a requirement of the company's quality system.</t>
    </r>
  </si>
  <si>
    <t xml:space="preserve">Minor Nonconformance </t>
  </si>
  <si>
    <t xml:space="preserve">Opportunity for Improvement </t>
  </si>
  <si>
    <t>4.</t>
  </si>
  <si>
    <t>5.</t>
  </si>
  <si>
    <t>ABILITY TO MEET REQUIREMENT</t>
  </si>
  <si>
    <t>SCORE</t>
  </si>
  <si>
    <t xml:space="preserve"> </t>
  </si>
  <si>
    <t>The section scores are rounded to tenths, and determined by calculating an average of the questions scored from that section.</t>
  </si>
  <si>
    <t>B.</t>
  </si>
  <si>
    <t>C.</t>
  </si>
  <si>
    <t>D.</t>
  </si>
  <si>
    <t>E.</t>
  </si>
  <si>
    <t>F.</t>
  </si>
  <si>
    <t>G.</t>
  </si>
  <si>
    <t>H.</t>
  </si>
  <si>
    <t>I.</t>
  </si>
  <si>
    <t>J.</t>
  </si>
  <si>
    <t>K.</t>
  </si>
  <si>
    <t>L.</t>
  </si>
  <si>
    <t>Provide input regarding Supplier's performance to the Enterprise.</t>
  </si>
  <si>
    <t>Provide Supplier Code of Conduct notification of noncompliance.</t>
  </si>
  <si>
    <t>#</t>
  </si>
  <si>
    <t>Pre-Audit Survey</t>
  </si>
  <si>
    <r>
      <t>Quality Category:</t>
    </r>
    <r>
      <rPr>
        <sz val="10"/>
        <rFont val="Arial"/>
        <family val="2"/>
      </rPr>
      <t xml:space="preserve">  Determination of compliance with requirements of JDS-G223 Supplier Quality Manual:</t>
    </r>
  </si>
  <si>
    <t>The scores allow effective evaluation of the Supplier and also identifies the Supplier’s strengths and weaknesses.</t>
  </si>
  <si>
    <t>The Supplier's quality procedures should be reviewed prior to a Supplier site visit.</t>
  </si>
  <si>
    <t xml:space="preserve">     Supplier strengths</t>
  </si>
  <si>
    <t xml:space="preserve">     Supplier opportunities for improvement</t>
  </si>
  <si>
    <t xml:space="preserve">     Restrictions and Conclusions</t>
  </si>
  <si>
    <t>Deere supply management organizations should use some form of Pre-Audit Survey to screen potential suppliers.  While the specific content of the Pre-Audit Survey may vary by unit and product, the survey should be comprised of questions pulled from the Supplier Profile Survey Questionnaire.  Questions pulled for the Pre-Audit Survey are to retain the original question number.</t>
  </si>
  <si>
    <t>7.</t>
  </si>
  <si>
    <t>8.</t>
  </si>
  <si>
    <t>9.</t>
  </si>
  <si>
    <t>Requirement is partially met but there are major inconsistencies in implementation or documentation (major nonconformance).</t>
  </si>
  <si>
    <t>Requirement is met but there are minor inconsistencies in implementation or documentation, or is in the early phases and only preliminary evidence of implementation effectiveness exists (minor nonconformance).</t>
  </si>
  <si>
    <r>
      <t>Evidence is required to  justify assessment observations and findings, antidotal</t>
    </r>
    <r>
      <rPr>
        <sz val="10"/>
        <color indexed="10"/>
        <rFont val="Arial"/>
        <family val="2"/>
      </rPr>
      <t xml:space="preserve"> </t>
    </r>
    <r>
      <rPr>
        <sz val="10"/>
        <rFont val="Arial"/>
        <family val="2"/>
      </rPr>
      <t>information is not sufficient.</t>
    </r>
  </si>
  <si>
    <t>Revised Compliance Criteria to Question Level</t>
  </si>
  <si>
    <t>Requirement is met and effectively implemented and fully documented or if question is not applicable.</t>
  </si>
  <si>
    <t>correct spelling in line 10 (Principle Product to Principal Product)</t>
  </si>
  <si>
    <t>Wendell Hunt</t>
  </si>
  <si>
    <t>added Macros to enable auto height and width adjustments with merged cells.</t>
  </si>
  <si>
    <t>Fixed merge cells Q2 and Q31</t>
  </si>
  <si>
    <t>HS01</t>
  </si>
  <si>
    <t>HS02</t>
  </si>
  <si>
    <t>HS03</t>
  </si>
  <si>
    <t>HS04</t>
  </si>
  <si>
    <t>EN01</t>
  </si>
  <si>
    <t>EN02</t>
  </si>
  <si>
    <t>EN03</t>
  </si>
  <si>
    <t>EN04</t>
  </si>
  <si>
    <t>HS05</t>
  </si>
  <si>
    <t>HS06</t>
  </si>
  <si>
    <t>ET01</t>
  </si>
  <si>
    <t>ET03</t>
  </si>
  <si>
    <t>ET04</t>
  </si>
  <si>
    <t>ET05</t>
  </si>
  <si>
    <t>MR01</t>
  </si>
  <si>
    <t>MR02</t>
  </si>
  <si>
    <t>QP01</t>
  </si>
  <si>
    <t>QP02</t>
  </si>
  <si>
    <t>QP03</t>
  </si>
  <si>
    <t>QP04</t>
  </si>
  <si>
    <t>QP05</t>
  </si>
  <si>
    <t>QP06</t>
  </si>
  <si>
    <t>DC01</t>
  </si>
  <si>
    <t>DC02</t>
  </si>
  <si>
    <t>CC01</t>
  </si>
  <si>
    <t>LH01</t>
  </si>
  <si>
    <t>LH02</t>
  </si>
  <si>
    <t>LH03</t>
  </si>
  <si>
    <t>EN05</t>
  </si>
  <si>
    <t>PT01</t>
  </si>
  <si>
    <t>TR01</t>
  </si>
  <si>
    <t>TR02</t>
  </si>
  <si>
    <t>ST01</t>
  </si>
  <si>
    <t>ST02</t>
  </si>
  <si>
    <t>PC01</t>
  </si>
  <si>
    <t>PC02</t>
  </si>
  <si>
    <t>PC04</t>
  </si>
  <si>
    <t>PC05</t>
  </si>
  <si>
    <t>PC06</t>
  </si>
  <si>
    <t>PC07</t>
  </si>
  <si>
    <t>PC08</t>
  </si>
  <si>
    <t>IT01</t>
  </si>
  <si>
    <t>IT02</t>
  </si>
  <si>
    <t>IT03</t>
  </si>
  <si>
    <t>IT04</t>
  </si>
  <si>
    <t>IT05</t>
  </si>
  <si>
    <t>TE01</t>
  </si>
  <si>
    <t>TE02</t>
  </si>
  <si>
    <t>TE03</t>
  </si>
  <si>
    <t>TE04</t>
  </si>
  <si>
    <t>TE06</t>
  </si>
  <si>
    <t>QA01</t>
  </si>
  <si>
    <t>QA02</t>
  </si>
  <si>
    <t>QA03</t>
  </si>
  <si>
    <t>QA04</t>
  </si>
  <si>
    <t>QA05</t>
  </si>
  <si>
    <t>NP01</t>
  </si>
  <si>
    <t>NP02</t>
  </si>
  <si>
    <t>NP03</t>
  </si>
  <si>
    <t>NP04</t>
  </si>
  <si>
    <t>NP05</t>
  </si>
  <si>
    <t>NP06</t>
  </si>
  <si>
    <t>CA01</t>
  </si>
  <si>
    <t>CA02</t>
  </si>
  <si>
    <t>CA03</t>
  </si>
  <si>
    <t>CA04</t>
  </si>
  <si>
    <t>SP01</t>
  </si>
  <si>
    <t>7.5
8.3</t>
  </si>
  <si>
    <t>8.4
8.5</t>
  </si>
  <si>
    <t>5.6
8.2</t>
  </si>
  <si>
    <t>SP02</t>
  </si>
  <si>
    <t>ET02</t>
  </si>
  <si>
    <t>QP07</t>
  </si>
  <si>
    <t>PC09</t>
  </si>
  <si>
    <t>TE05</t>
  </si>
  <si>
    <t>ET06</t>
  </si>
  <si>
    <t>PT02</t>
  </si>
  <si>
    <t>The supplier's processes or actions virtually guarantees that a non-conformance can NEVER happen.  They are fully compliant in all instances to following the defined process. (i.e. "World Class")</t>
  </si>
  <si>
    <t>V1.0</t>
  </si>
  <si>
    <t>This JDS-G223 Supplier Quality System Audit is designed to get information from an existing or a potential supplier to evaluate their quality and compliance processes to determine if they are capable to be a supplier for John Deere.  It is designed to be completed during an on-site facility visit.  It can  also be used to communicate Deere's expectations to an existing or a potential supplier.</t>
  </si>
  <si>
    <t>During the audit, notes should be made in the auditor's note areas to support both positive and negative findings.</t>
  </si>
  <si>
    <r>
      <t xml:space="preserve">Compliance Category: </t>
    </r>
    <r>
      <rPr>
        <sz val="10"/>
        <rFont val="Arial"/>
        <family val="2"/>
      </rPr>
      <t xml:space="preserve"> Determination of compliance with requirements of the Supplier Code of Conduct:</t>
    </r>
  </si>
  <si>
    <t>After completing the audit, upload the completed audit into the Supplier Qualification System.</t>
  </si>
  <si>
    <t>Nonconformance's should be discussed during the audit as they are identified.  Address containment if there are issues concerning the production of nonconforming material.</t>
  </si>
  <si>
    <t>Major non-conformances should have the findings documented in the "Major Nonconformance's" section of the audit as well as in the audit report.  Nonconformance's should be documented in the Nonconforming Corrective Action (NCCA) System.</t>
  </si>
  <si>
    <t>Minor non-conformances should have the findings documented in the "Minor Nonconformance" section of the audit as well as in the audit report.  Nonconformance's should be documented in the Nonconforming Corrective Action (NCCA) System.</t>
  </si>
  <si>
    <t>The category ratings are rounded to tenths, and are determined by calculating an average of all the questions scored in that category.  To be acceptable, a supplier MUST receive two or above on each question.  If one or more of the question ratings fall below two, the final category rating will be DOES NOT COMPLY.</t>
  </si>
  <si>
    <r>
      <t xml:space="preserve">In order to pass this audit, the supplier must meet 2 criteria's.  Criteria 1: Overall score of 65% or greater.  Criteria 2: All questions must score a 2 or greater.  NOTE: If a supplier scores a 2 on all questions, this will result in a overall score of 50% (which is </t>
    </r>
    <r>
      <rPr>
        <b/>
        <u/>
        <sz val="10"/>
        <rFont val="Arial"/>
        <family val="2"/>
      </rPr>
      <t>not</t>
    </r>
    <r>
      <rPr>
        <b/>
        <sz val="10"/>
        <rFont val="Arial"/>
        <family val="2"/>
      </rPr>
      <t xml:space="preserve"> a passing score)</t>
    </r>
  </si>
  <si>
    <t xml:space="preserve">The audit report and / or scoring should be completed and shared with the Supplier before departure if possible.  At a minimum, the Supplier should be advised of any nonconformance's.  Containment should be addressed if there are issues concerning the production of nonconforming material. </t>
  </si>
  <si>
    <t xml:space="preserve">     Supplier major and minor nonconformance's</t>
  </si>
  <si>
    <t>The final audit score is expressed as a percentage.  There are 72 scaled questions (3 questions are yes/no) with a maximum score of (72)*(4) = 288 points.  When you divide the total score by 288, you have a result in percent.  For example, if the total audit score was 216 points (all questions score  = 3), the  calculated average score expressed in percent is (216)/(288) = 75%.</t>
  </si>
  <si>
    <t xml:space="preserve">Scores of 0 or 1 on any Code of Conduct question results in failure of the audit and must be reported by the Lead Auditor to:  WWSM, Compliance Manager at 90smcompliance@johndeere.com      No business shall be conducted with the supplier until the situation is rectified. </t>
  </si>
  <si>
    <t xml:space="preserve">If the first Code of Conduct question is a "No"; audit should be terminated.   Lead Auditor must report to:  WWSM, Compliance Manager at 90smcompliance@johndeere.com  </t>
  </si>
  <si>
    <t>Multiple changes to audit questions and layout to align with 2013 G223 Supplier Quality Standard update and adoption of JDSN Supplier Qualification System.</t>
  </si>
  <si>
    <t>PC03</t>
  </si>
  <si>
    <t>Informações do Fornecedor</t>
  </si>
  <si>
    <t>Número JD:</t>
  </si>
  <si>
    <t>Nome:</t>
  </si>
  <si>
    <t>Endereço:</t>
  </si>
  <si>
    <t>Auditor Líder:</t>
  </si>
  <si>
    <t>Integrantes da Equipe de Auditoria</t>
  </si>
  <si>
    <t>Posição:</t>
  </si>
  <si>
    <t>Outros Participantes da Equipe:</t>
  </si>
  <si>
    <t>Nº de Telefone:</t>
  </si>
  <si>
    <t>E-mail:</t>
  </si>
  <si>
    <t xml:space="preserve">Processos/Produtos auditados: </t>
  </si>
  <si>
    <t xml:space="preserve">Certificado do Sistema Ambiental, Registro e Data de Validade (ISO 14001): </t>
  </si>
  <si>
    <t xml:space="preserve">Certificado do Sistema de Saúde e Segurança, Registro e Data de Validade (ISO 18001, SA 8000): </t>
  </si>
  <si>
    <t>Resumo da Auditoria</t>
  </si>
  <si>
    <t>Categoria</t>
  </si>
  <si>
    <t>Seção</t>
  </si>
  <si>
    <t>Número de Perguntas</t>
  </si>
  <si>
    <t>Perguntas Respondidas</t>
  </si>
  <si>
    <t>Máximo de Pontos</t>
  </si>
  <si>
    <t>Pontos Obtidos</t>
  </si>
  <si>
    <t>Porcentagem Obtida</t>
  </si>
  <si>
    <t>Média Pontuação</t>
  </si>
  <si>
    <t>Conformidade</t>
  </si>
  <si>
    <t>Código de Conduta (Obrigatório)</t>
  </si>
  <si>
    <t>1. Código de Conduta **</t>
  </si>
  <si>
    <t>A. Direitos Humanos e Trabalhistas</t>
  </si>
  <si>
    <t>B. Saúde e Segurança</t>
  </si>
  <si>
    <t>C. Meio-Ambiente</t>
  </si>
  <si>
    <t>Qualidade</t>
  </si>
  <si>
    <t>2. Plano da Qualidade</t>
  </si>
  <si>
    <t>E. Análise do Gerenciamento</t>
  </si>
  <si>
    <t>F. Plano da Qualidade</t>
  </si>
  <si>
    <t>G. Controle de Documentos</t>
  </si>
  <si>
    <t>H. Identificação e Rastreabilidade do Produto</t>
  </si>
  <si>
    <t>I. Treinamento</t>
  </si>
  <si>
    <t>J. Técnicas Estatísticas</t>
  </si>
  <si>
    <t>3. Controle do Processo</t>
  </si>
  <si>
    <t>K. Controle do processo</t>
  </si>
  <si>
    <t>4. Inspeção e Teste</t>
  </si>
  <si>
    <t>L. Inspeção e Teste</t>
  </si>
  <si>
    <t>M. Equipamentos de Inspeção, Medição e Teste</t>
  </si>
  <si>
    <t>O. Controle de Produto Não Conforme</t>
  </si>
  <si>
    <t>P. Ação Corretiva e Preventiva</t>
  </si>
  <si>
    <t>Q. Armazenamento, Embalagem e Preservação</t>
  </si>
  <si>
    <t>Perguntas da Entrevista</t>
  </si>
  <si>
    <t>Critérios de Pontuação de Conformidade</t>
  </si>
  <si>
    <t>Notas e evidência de apoio</t>
  </si>
  <si>
    <t>Pontuação 0 a 4 0=baixo</t>
  </si>
  <si>
    <t>1. Código de Conduta do Fornecedor</t>
  </si>
  <si>
    <t>O fornecedor possui procedimentos em vigor desenvolvidos para assegurar que os requisitos definidos no Código de Conduta do Fornecedor da John Deere sejam atendidos?</t>
  </si>
  <si>
    <t>O fornecedor tem uma política e um processo para garantir conformidade com as leis aplicáveis relativas à discriminação nas práticas de contratação e emprego?</t>
  </si>
  <si>
    <t>Sem política</t>
  </si>
  <si>
    <t>Possui uma política documentada.</t>
  </si>
  <si>
    <t>Possui uma política madura documentada, sem registro de violações.</t>
  </si>
  <si>
    <t>O fornecedor tem um sistema preciso para medir as horas trabalhadas e garantir conformidade com as leis aplicáveis de salário e trabalho por hora?</t>
  </si>
  <si>
    <t>Alguma coisa ilegal</t>
  </si>
  <si>
    <t>Possui um sistema para garantir as horas trabalhadas legalmente.</t>
  </si>
  <si>
    <t>As horas garantidas virtualmente pelos sistemas são legalmente trabalhadas por todos os funcionários.</t>
  </si>
  <si>
    <t xml:space="preserve">O fornecedor tem um sistema para garantir conformidade com a norma vigente de idade mínima de admissão? (A idade mínima de admissão para fornecedores John Deere é 14 anos.)  </t>
  </si>
  <si>
    <t>menos de 14 anos</t>
  </si>
  <si>
    <t>14 a 18 anos de idade</t>
  </si>
  <si>
    <t>Acima de 18 anos</t>
  </si>
  <si>
    <t>Pontuação Média da Seção de Direitos Humanos e Trabalhistas:</t>
  </si>
  <si>
    <r>
      <rPr>
        <b/>
        <sz val="10"/>
        <color theme="1"/>
        <rFont val="Arial"/>
        <family val="2"/>
      </rPr>
      <t>Conformidade com Direitos Humanos e Trabalhistas:  (</t>
    </r>
    <r>
      <rPr>
        <b/>
        <i/>
        <sz val="10"/>
        <color theme="1"/>
        <rFont val="Arial"/>
        <family val="2"/>
      </rPr>
      <t>Conforme = nenhuma pergunta com pontuação inferior a 2)</t>
    </r>
  </si>
  <si>
    <t>Algumas violações nos últimos 3 anos com resolução documentada</t>
  </si>
  <si>
    <t>Sem violações nos últimos 5 anos</t>
  </si>
  <si>
    <t>O fornecedor pode demonstrar conformidade legal com a legislação governamental ambiental, de saúde e de segurança (com certificado ou registro do governo, auditoria de terceira parte etc.)?</t>
  </si>
  <si>
    <t>A empresa declara que não está em conformidade</t>
  </si>
  <si>
    <t>Certificação ISO 14001 e OHSAS 18000, instalações muito limpas</t>
  </si>
  <si>
    <r>
      <rPr>
        <sz val="10"/>
        <color theme="1"/>
        <rFont val="Arial"/>
        <family val="2"/>
      </rPr>
      <t>O fornecedor tem um programa para identificar e avaliar situações potenciais</t>
    </r>
    <r>
      <rPr>
        <u/>
        <sz val="10"/>
        <color theme="1"/>
        <rFont val="Arial"/>
        <family val="2"/>
      </rPr>
      <t xml:space="preserve"> de emergência</t>
    </r>
    <r>
      <rPr>
        <sz val="10"/>
        <color theme="1"/>
        <rFont val="Arial"/>
        <family val="2"/>
      </rPr>
      <t>, como clima, fogo, ou derramamentos de produtos químicos, e implementa planos e procedimentos de emergência?</t>
    </r>
  </si>
  <si>
    <r>
      <rPr>
        <u/>
        <sz val="8"/>
        <color theme="1"/>
        <rFont val="Arial"/>
        <family val="2"/>
      </rPr>
      <t>Mais:</t>
    </r>
    <r>
      <rPr>
        <sz val="8"/>
        <color theme="1"/>
        <rFont val="Arial"/>
        <family val="2"/>
      </rPr>
      <t xml:space="preserve">
-Programa maduro
-Comitê de segurança 
-Todos os registros completos e atualizados.  
-Todos os equipamentos e avisos bem mantidos</t>
    </r>
  </si>
  <si>
    <r>
      <rPr>
        <u/>
        <sz val="8"/>
        <color theme="1"/>
        <rFont val="Arial"/>
        <family val="2"/>
      </rPr>
      <t>Mais:</t>
    </r>
    <r>
      <rPr>
        <sz val="8"/>
        <color theme="1"/>
        <rFont val="Arial"/>
        <family val="2"/>
      </rPr>
      <t xml:space="preserve">
-Programa maduro
-Comitê de segurança 
-Todos os registros completos e atualizados
-Todos os equipamentos e avisos bem mantidos</t>
    </r>
  </si>
  <si>
    <r>
      <rPr>
        <sz val="10"/>
        <color theme="1"/>
        <rFont val="Arial"/>
        <family val="2"/>
      </rPr>
      <t xml:space="preserve">O fornecedor tem um programa para fornecer e exigir o uso de </t>
    </r>
    <r>
      <rPr>
        <u/>
        <sz val="10"/>
        <color theme="1"/>
        <rFont val="Arial"/>
        <family val="2"/>
      </rPr>
      <t xml:space="preserve">equipamento de proteção pessoal </t>
    </r>
    <r>
      <rPr>
        <sz val="10"/>
        <color theme="1"/>
        <rFont val="Arial"/>
        <family val="2"/>
      </rPr>
      <t>quando os riscos à segurança e as exposições no local de trabalho não puderem ser controlados por outros meios?</t>
    </r>
  </si>
  <si>
    <r>
      <rPr>
        <u/>
        <sz val="8"/>
        <color theme="1"/>
        <rFont val="Arial"/>
        <family val="2"/>
      </rPr>
      <t>Mais:</t>
    </r>
    <r>
      <rPr>
        <sz val="8"/>
        <color theme="1"/>
        <rFont val="Arial"/>
        <family val="2"/>
      </rPr>
      <t xml:space="preserve">
-Programa maduro
-Registros completos e atualizados 
</t>
    </r>
  </si>
  <si>
    <t>Pontuação Média da Seção de Saúde e Segurança:</t>
  </si>
  <si>
    <r>
      <rPr>
        <b/>
        <sz val="10"/>
        <color theme="1"/>
        <rFont val="Arial"/>
        <family val="2"/>
      </rPr>
      <t>Conformidade de Saúde e Segurança: (</t>
    </r>
    <r>
      <rPr>
        <b/>
        <i/>
        <sz val="10"/>
        <color theme="1"/>
        <rFont val="Arial"/>
        <family val="2"/>
      </rPr>
      <t>Conforme = nenhuma pergunta com pontuação inferior a 2)</t>
    </r>
  </si>
  <si>
    <r>
      <rPr>
        <b/>
        <u/>
        <sz val="8"/>
        <color rgb="FFFF0000"/>
        <rFont val="Arial"/>
        <family val="2"/>
      </rPr>
      <t>Se SIM</t>
    </r>
    <r>
      <rPr>
        <sz val="8"/>
        <color theme="1"/>
        <rFont val="Arial"/>
        <family val="2"/>
      </rPr>
      <t xml:space="preserve">, notifique WWSM, Gerente de Conformidade em 90smcompliance@johndeere.com 
</t>
    </r>
    <r>
      <rPr>
        <b/>
        <u/>
        <sz val="8"/>
        <color rgb="FF00B050"/>
        <rFont val="Arial"/>
        <family val="2"/>
      </rPr>
      <t>Se NÃO</t>
    </r>
    <r>
      <rPr>
        <sz val="8"/>
        <color theme="1"/>
        <rFont val="Arial"/>
        <family val="2"/>
      </rPr>
      <t xml:space="preserve">, nenhuma ação adicional necessária. </t>
    </r>
  </si>
  <si>
    <t>Não está usando ou fornecendo produtos que contêm materiais restritos a qualquer cliente, de acordo com a lista de materiais restritos da Deere.</t>
  </si>
  <si>
    <t>Algumas violações nos últimos 1 a 3 anos com resolução documentada</t>
  </si>
  <si>
    <t>Desordem significativa no local de armazenamento de substâncias químicas e resíduos. Estocagem de resíduos. Tambores com vazamento perto de drenos. Incapacidade de identificar resíduos.</t>
  </si>
  <si>
    <t>Pontuação Média da Seção de Meio-Ambiente:</t>
  </si>
  <si>
    <r>
      <rPr>
        <b/>
        <sz val="10"/>
        <color theme="1"/>
        <rFont val="Arial"/>
        <family val="2"/>
      </rPr>
      <t>Conformidade Ambiental: (</t>
    </r>
    <r>
      <rPr>
        <b/>
        <i/>
        <sz val="10"/>
        <color theme="1"/>
        <rFont val="Arial"/>
        <family val="2"/>
      </rPr>
      <t>Conforme = nenhuma pergunta com pontuação inferior a 2)</t>
    </r>
  </si>
  <si>
    <t xml:space="preserve">D. Ética </t>
  </si>
  <si>
    <t>O fornecedor tem um programa para garantir conformidade com as leis aplicáveis relativas a informações exclusivas, confidenciais e pessoais?</t>
  </si>
  <si>
    <t>“Sim” sem documentação</t>
  </si>
  <si>
    <t>“Sim” com documentação</t>
  </si>
  <si>
    <t>Design de produto ou processo de manufatura patenteados ou registrados são usados sem as permissões apropriadas.</t>
  </si>
  <si>
    <t>De propriedade de terceiros ou N.A.</t>
  </si>
  <si>
    <t>De propriedade da Deere ou do fornecedor</t>
  </si>
  <si>
    <t>O fornecedor tem a documentação que comprova que ele está adequadamente licenciado para fazer uso dos Direitos de Propriedade Intelectual?</t>
  </si>
  <si>
    <t>Não</t>
  </si>
  <si>
    <t>Se N.A.</t>
  </si>
  <si>
    <t>Sim, mais documentação</t>
  </si>
  <si>
    <t>Os Direitos de Propriedade Intelectual são válidos no país de produção ou do processo de manufatura do fornecedor e a duração da licença é suficiente para cobrir o período do acordo proposto com o fornecedor?</t>
  </si>
  <si>
    <t>Direitos não valem no país onde o produto é produzido, ou a duração dos direitos é menor que 1 ano.</t>
  </si>
  <si>
    <t>Direitos válidos no país de fabricação do produto. A duração dos direitos é de 5 a 10 anos, ou N.A.</t>
  </si>
  <si>
    <t>Sim, e documentação e direitos duram mais que 10 anos</t>
  </si>
  <si>
    <t>O fornecedor está ciente de ou foi informado sobre Direitos de Propriedade Intelectual de terceiros que possam interferir no acordo proposto com o fornecedor? Em caso afirmativo, identifique o terceiro e os Direitos de Propriedade Intelectual envolvidos.</t>
  </si>
  <si>
    <t>Possível interferência de terceiros</t>
  </si>
  <si>
    <t>Sem interferência de terceiros</t>
  </si>
  <si>
    <t>Pontuação Média da Seção de Ética:</t>
  </si>
  <si>
    <r>
      <rPr>
        <b/>
        <sz val="10"/>
        <color theme="1"/>
        <rFont val="Arial"/>
        <family val="2"/>
      </rPr>
      <t>Conformidade de Ética: (</t>
    </r>
    <r>
      <rPr>
        <b/>
        <i/>
        <sz val="10"/>
        <color theme="1"/>
        <rFont val="Arial"/>
        <family val="2"/>
      </rPr>
      <t>Conforme = nenhuma pergunta com pontuação inferior a 2)</t>
    </r>
  </si>
  <si>
    <t>Pontuação Média da Categoria de Conformidade:</t>
  </si>
  <si>
    <t>Conformidade da Categoria de Conformidade: (Cumpre = Cumpre todas as seções acima)</t>
  </si>
  <si>
    <t>Classificação</t>
  </si>
  <si>
    <t>Pontuação **</t>
  </si>
  <si>
    <t>Habilidade de atender os requerimentos em questão:</t>
  </si>
  <si>
    <t>Não atende</t>
  </si>
  <si>
    <t>Requisito não atendido. Não há evidência de implementação ou documentação (não conformidade maior).</t>
  </si>
  <si>
    <t>Atende</t>
  </si>
  <si>
    <t>O requisito é cumprido, implementado com eficácia e totalmente documentado. (ou se a pergunta não for válida)</t>
  </si>
  <si>
    <t>** Pontue cada questão usando uma escala de pontos de 0 a 4, em que 4 é a melhor pontuação possível.</t>
  </si>
  <si>
    <t>Ref. SQM</t>
  </si>
  <si>
    <t>Pontuação</t>
  </si>
  <si>
    <t>5,6</t>
  </si>
  <si>
    <t>Pontuação da Seção:</t>
  </si>
  <si>
    <r>
      <rPr>
        <b/>
        <sz val="10"/>
        <color theme="1"/>
        <rFont val="Arial"/>
        <family val="2"/>
      </rPr>
      <t>Conformidade da Seção: (</t>
    </r>
    <r>
      <rPr>
        <b/>
        <i/>
        <sz val="10"/>
        <color theme="1"/>
        <rFont val="Arial"/>
        <family val="2"/>
      </rPr>
      <t>Conforme = nenhuma pergunta com pontuação inferior a 2)</t>
    </r>
  </si>
  <si>
    <t>7,2</t>
  </si>
  <si>
    <t>7,5</t>
  </si>
  <si>
    <t>Os planos de controle são revisados e atualizados, conforme apropriado, quando ocorrem quaisquer das situações a seguir:</t>
  </si>
  <si>
    <t>-Alterações de processo ou produto?</t>
  </si>
  <si>
    <t>-Os processos são instáveis e não capazes?</t>
  </si>
  <si>
    <t>-Os métodos de inspeção, frequência, etc. são revisados?</t>
  </si>
  <si>
    <t>7,3</t>
  </si>
  <si>
    <t>4,2</t>
  </si>
  <si>
    <t>-Aprovação da adequação antes do lançamento?</t>
  </si>
  <si>
    <t>-Análise, atualização e reaprovação da documentação?</t>
  </si>
  <si>
    <t>-Identificação e distribuição de documentos externos relevantes?</t>
  </si>
  <si>
    <t>-Identificação e prevenção de uso não intencional de documentos inválidos e obsoletos?</t>
  </si>
  <si>
    <t>Foi estabelecido um plano de treinamento documentado, que identifica as necessidades básicas de treinamento do operador?</t>
  </si>
  <si>
    <t>8,4</t>
  </si>
  <si>
    <t>Pontuação Média da Subseção:</t>
  </si>
  <si>
    <t>-Há evidência de uso?</t>
  </si>
  <si>
    <t>-Nome e número da operação?</t>
  </si>
  <si>
    <t>-Nível de engenharia atual/data ou número da decisão?</t>
  </si>
  <si>
    <t>-Características-chave de Controle indicadas pelo cliente?</t>
  </si>
  <si>
    <t>-Normas relevantes de engenharia e manufatura?</t>
  </si>
  <si>
    <t>-Instruções de inspeção e teste, incluindo frequência?</t>
  </si>
  <si>
    <t>-Plano de reação conforme apropriado?</t>
  </si>
  <si>
    <t>-Recursos visuais conforme apropriado?</t>
  </si>
  <si>
    <t>Os parâmetros do processo apropriados, inclusive o treinamento do operador, são monitorados adequadamente para identificar processos especiais em que a conformidade com a especificação não pode ser verificada em operações subsequentes?</t>
  </si>
  <si>
    <t>Os operadores entendem claramente suas responsabilidades em caso de perda de controle do processo ou de condições fora das especificações?</t>
  </si>
  <si>
    <t>6,3</t>
  </si>
  <si>
    <t>Os equipamentos de produção e o ambiente de trabalho são apropriados para a manufatura das características especificadas?</t>
  </si>
  <si>
    <t>-As máquinas e os equipamentos de produção são adequados para o produto em fabricação?</t>
  </si>
  <si>
    <t>-Há evidência documentada da capabilidade do processo?</t>
  </si>
  <si>
    <t>-As máquinas de produção e os equipamentos estão limpos e mantidos adequadamente?</t>
  </si>
  <si>
    <t>O fornecedor mantém ou excede os requisitos de capabilidade do processo da JDS-G223 nas características-chave de controle?</t>
  </si>
  <si>
    <t>-Planos de monitoramento e melhoria estão em vigor para os processos que não atendem aos requisitos de capabilidade?</t>
  </si>
  <si>
    <t>-Os registros associados são atualizados e estão disponíveis?</t>
  </si>
  <si>
    <t>7,6</t>
  </si>
  <si>
    <t>O fornecedor tem um procedimento para calibração de equipamento de inspeção, medição e teste que inclui:</t>
  </si>
  <si>
    <t>-Identificação exclusiva?</t>
  </si>
  <si>
    <t>-Nome e número?</t>
  </si>
  <si>
    <t>-Local?</t>
  </si>
  <si>
    <t>-Frequência de calibrações?</t>
  </si>
  <si>
    <t>-Método de calibração?</t>
  </si>
  <si>
    <t>-Critérios de aceitação</t>
  </si>
  <si>
    <t>-Ações corretivas quando o equipamento de inspeção estiver descalibrado?</t>
  </si>
  <si>
    <t>O fornecedor identificou todos os equipamentos de inspeção, medição e teste com um indicador adequado ou registro de identificação aprovado para mostrar o status da calibração?</t>
  </si>
  <si>
    <t>Em intervalos prescritos?</t>
  </si>
  <si>
    <t>Em um ambiente controlado?</t>
  </si>
  <si>
    <t>Os resultados da auditoria são registrados e informados às pessoas responsáveis?</t>
  </si>
  <si>
    <t>As ações corretivas, para qualquer deficiência identificada na auditoria, são executadas em tempo adequado?</t>
  </si>
  <si>
    <t>7,4</t>
  </si>
  <si>
    <t>A responsabilidade de análise e a autoridade para disposição de produtos não conforme estão definidas?</t>
  </si>
  <si>
    <t>Os produtos consertados e/ou retrabalhados são reinspecionados e/ou testados de acordo com o Plano de Controle e/ou os procedimentos documentados?</t>
  </si>
  <si>
    <t>O fornecedor obtém autorização do cliente (desvio) antes da remessa, sempre que o produto ou o processo for diferente da aprovação atual do Processo de Aprovação de Peças de Produção (PPAP)?</t>
  </si>
  <si>
    <t>8,5</t>
  </si>
  <si>
    <t>Pontuação Média da Categoria Qualidade</t>
  </si>
  <si>
    <r>
      <rPr>
        <b/>
        <sz val="10"/>
        <color theme="1"/>
        <rFont val="Arial"/>
        <family val="2"/>
      </rPr>
      <t>Conformidade da Categoria Qualidade: (</t>
    </r>
    <r>
      <rPr>
        <b/>
        <i/>
        <sz val="10"/>
        <color theme="1"/>
        <rFont val="Arial"/>
        <family val="2"/>
      </rPr>
      <t>Conforme = nenhuma pergunta com pontuação inferior a 2)</t>
    </r>
  </si>
  <si>
    <t>Pontos Fortes</t>
  </si>
  <si>
    <t>Pergunta N°</t>
  </si>
  <si>
    <t>Nº CAR</t>
  </si>
  <si>
    <t>Oportunidades de Melhoria</t>
  </si>
  <si>
    <r>
      <t xml:space="preserve">D. Ética </t>
    </r>
    <r>
      <rPr>
        <sz val="8"/>
        <color theme="1"/>
        <rFont val="Arial"/>
        <family val="2"/>
      </rPr>
      <t>(Informações Confidenciais e Propriedade Intelectual)</t>
    </r>
  </si>
  <si>
    <t>I.  Treinamento</t>
  </si>
  <si>
    <t xml:space="preserve">O fornecedor possui um programa de manutenção preventiva?
   -Tempo de atividade/inatividade?
   -Listas de verificação diárias?
   -Custos de manutenção? 
   -Tendências?
</t>
  </si>
  <si>
    <t>Número da Auditoria do Sistema de Qualificação do Fornecedor (SET):</t>
  </si>
  <si>
    <t>Datas da Auditoria:</t>
  </si>
  <si>
    <t>Contato da Qualidade:</t>
  </si>
  <si>
    <t>Registros de Certificações</t>
  </si>
  <si>
    <t>Observação: Consiga uma cópia das certificações, se não tiverem sido fornecidas com antecedência, e faça upload para o armazenamento de certificações do Sistema da Qualidade do Fornecedor</t>
  </si>
  <si>
    <t>Certificado do Sistema da Qualidade, Registro e Validade do Certificado (ISO, QS, ISO/TS etc.):</t>
  </si>
  <si>
    <r>
      <t xml:space="preserve">**  Pontuações de 0 ou 1 em qualquer pergunta do Código de Conduta resultam em falha da auditoria e devem ser comunicadas pelo Auditor Líder a: WWSM, Gerente de 
     Conformidade em </t>
    </r>
    <r>
      <rPr>
        <u/>
        <sz val="10"/>
        <color theme="1"/>
        <rFont val="Arial"/>
        <family val="2"/>
      </rPr>
      <t>90smcompliance@johndeere.com</t>
    </r>
    <r>
      <rPr>
        <sz val="10"/>
        <color theme="1"/>
        <rFont val="Arial"/>
        <family val="2"/>
      </rPr>
      <t xml:space="preserve">      Não devem ser feitos negócios com o fornecedor até que a situação seja ratificada.  
   - O fornecedor deve ter uma pontuação maior ou igual a 2 em cada uma das questões para ser aceitável. 
   - Pontuação 3 quando o requisito é atendido, implementado com eficácia e documentado. (ou se a pergunta não for válida)</t>
    </r>
  </si>
  <si>
    <t>Nº de Auditorias da Qualidade</t>
  </si>
  <si>
    <t>5. Não Conformidade e Ação Corretiva</t>
  </si>
  <si>
    <t>Total da Auditoria</t>
  </si>
  <si>
    <t xml:space="preserve">   - Há 75 perguntas no total. 3 são “Sim/Não” e 72 são pontuadas “0 a 4”, com um máximo de 288 pontos</t>
  </si>
  <si>
    <r>
      <t xml:space="preserve">O Fornecedor conhece o código de conduta da Deere e sabe onde encontrá-lo? Que evidências possui de que está cumprindo o Código de Conduta do Fornecedor da Deere? 
</t>
    </r>
    <r>
      <rPr>
        <b/>
        <u/>
        <sz val="8"/>
        <color rgb="FFFF0000"/>
        <rFont val="Arial"/>
        <family val="2"/>
      </rPr>
      <t>(PARE a auditoria em caso de Não)</t>
    </r>
    <r>
      <rPr>
        <b/>
        <sz val="8"/>
        <color rgb="FFFF0000"/>
        <rFont val="Arial"/>
        <family val="2"/>
      </rPr>
      <t xml:space="preserve">   </t>
    </r>
    <r>
      <rPr>
        <b/>
        <sz val="8"/>
        <color rgb="FF00B050"/>
        <rFont val="Arial"/>
        <family val="2"/>
      </rPr>
      <t>(</t>
    </r>
    <r>
      <rPr>
        <b/>
        <u/>
        <sz val="8"/>
        <color rgb="FF00B050"/>
        <rFont val="Arial"/>
        <family val="2"/>
      </rPr>
      <t>Prossiga se SIM)</t>
    </r>
  </si>
  <si>
    <t>Notas e evidências de apoio</t>
  </si>
  <si>
    <t>Há violações significativas não resolvidas</t>
  </si>
  <si>
    <t>Está conforme e possui certificados de conformidade documentados ou registro através de auditorias de terceiros.</t>
  </si>
  <si>
    <r>
      <rPr>
        <u/>
        <sz val="8"/>
        <color theme="1"/>
        <rFont val="Arial"/>
        <family val="2"/>
      </rPr>
      <t>Existem:</t>
    </r>
    <r>
      <rPr>
        <sz val="8"/>
        <color theme="1"/>
        <rFont val="Arial"/>
        <family val="2"/>
      </rPr>
      <t xml:space="preserve">
-Programa documentado
-Treinamento e registros de funcionários
-Equipamento/avisos de emergência
-Equipamento anti-vazamento</t>
    </r>
  </si>
  <si>
    <r>
      <t xml:space="preserve">O fornecedor possui um programa para identificar, avaliar e controlar </t>
    </r>
    <r>
      <rPr>
        <u/>
        <sz val="10"/>
        <color theme="1"/>
        <rFont val="Arial"/>
        <family val="2"/>
      </rPr>
      <t>exposições no local de trabalho aos agentes</t>
    </r>
    <r>
      <rPr>
        <sz val="10"/>
        <color theme="1"/>
        <rFont val="Arial"/>
        <family val="2"/>
      </rPr>
      <t xml:space="preserve"> químicos, biológicos e físicos (por exemplo, gases químicos, ruído, poeira) ou abaixo dos níveis estabelecidos por leis e por regulamentos aplicáveis?</t>
    </r>
  </si>
  <si>
    <r>
      <rPr>
        <u/>
        <sz val="8"/>
        <color theme="1"/>
        <rFont val="Arial"/>
        <family val="2"/>
      </rPr>
      <t>Não existem:</t>
    </r>
    <r>
      <rPr>
        <sz val="8"/>
        <color theme="1"/>
        <rFont val="Arial"/>
        <family val="2"/>
      </rPr>
      <t xml:space="preserve">
-Qualquer programa
-Treinamento de funcionários
-Avisos de emergência
-Arquivos MSDS.
-Equipamento anti-vazamento  
</t>
    </r>
  </si>
  <si>
    <r>
      <t xml:space="preserve">O fornecedor possui um programa para identificar, avaliar e </t>
    </r>
    <r>
      <rPr>
        <u/>
        <sz val="10"/>
        <color theme="1"/>
        <rFont val="Arial"/>
        <family val="2"/>
      </rPr>
      <t>controlar riscos à segurança</t>
    </r>
    <r>
      <rPr>
        <sz val="10"/>
        <color theme="1"/>
        <rFont val="Arial"/>
        <family val="2"/>
      </rPr>
      <t xml:space="preserve"> (por exemplo, elétrico, mecânico, hidráulico, e pneumático) dos equipamentos do local de trabalho, maquinário e outras circunstâncias (por exemplo, escorregar, tropeçar, perigos de queda, demanda física exigida pelo trabalho) para impedir ferimentos nos trabalhadores?</t>
    </r>
  </si>
  <si>
    <r>
      <rPr>
        <u/>
        <sz val="8"/>
        <color theme="1"/>
        <rFont val="Arial"/>
        <family val="2"/>
      </rPr>
      <t>Não existem:</t>
    </r>
    <r>
      <rPr>
        <sz val="8"/>
        <color theme="1"/>
        <rFont val="Arial"/>
        <family val="2"/>
      </rPr>
      <t xml:space="preserve">
-Equipamentos de Proteção Individual apropriado</t>
    </r>
  </si>
  <si>
    <r>
      <rPr>
        <u/>
        <sz val="8"/>
        <color theme="1"/>
        <rFont val="Arial"/>
        <family val="2"/>
      </rPr>
      <t xml:space="preserve">Existe:
</t>
    </r>
    <r>
      <rPr>
        <sz val="8"/>
        <color theme="1"/>
        <rFont val="Arial"/>
        <family val="2"/>
      </rPr>
      <t>Programa documentado e Equipamento de Proteção Individual fornecido</t>
    </r>
  </si>
  <si>
    <t xml:space="preserve">O fornecedor fabrica ou fornece produtos (a qualquer cliente) que contêm substâncias além dos limites definidos na Lista de Materiais Restritos da John Deere e/ou outras substâncias restritas por leis aplicáveis? </t>
  </si>
  <si>
    <t>O fornecedor possui procedimentos para verificar (por meio de inspeção e teste) que produtos fornecidos à John Deere não contenham nenhuma substância além dos limites definidos na Lista de Materiais Restritos da John Deere e/ou outras substâncias restritas pelas leis aplicáveis?</t>
  </si>
  <si>
    <t>Possui procedimentos para verificar que não é fornecido produto algum contendo substâncias além dos limites aceitáveis.</t>
  </si>
  <si>
    <t>Não possui procedimentos para inspecionar, testar ou garantir que esses materiais não cheguem ao produto John Deere além dos limites aceitáveis.</t>
  </si>
  <si>
    <r>
      <t>O fornecedor está atualmente, ou esteve em algum momento nos últimos 1 a 3 anos, sujeito a alguma ação de execução governamental por não conformidade com</t>
    </r>
    <r>
      <rPr>
        <u/>
        <sz val="10"/>
        <color theme="1"/>
        <rFont val="Arial"/>
        <family val="2"/>
      </rPr>
      <t xml:space="preserve"> requisitos ambientais</t>
    </r>
    <r>
      <rPr>
        <sz val="10"/>
        <color theme="1"/>
        <rFont val="Arial"/>
        <family val="2"/>
      </rPr>
      <t>, de segurança ou de mão de obra em qualquer instalação em que os produtos fornecidos à John Deere são fabricados?</t>
    </r>
  </si>
  <si>
    <r>
      <t xml:space="preserve">O fornecedor está atualmente, ou esteve em algum momento nos últimos 1 a 3 anos, sujeito a alguma ação de execução governamental por não conformidade com requisitos ambientais, de </t>
    </r>
    <r>
      <rPr>
        <u/>
        <sz val="10"/>
        <color theme="1"/>
        <rFont val="Arial"/>
        <family val="2"/>
      </rPr>
      <t>segurança ou de mão de obra</t>
    </r>
    <r>
      <rPr>
        <sz val="10"/>
        <color theme="1"/>
        <rFont val="Arial"/>
        <family val="2"/>
      </rPr>
      <t xml:space="preserve"> em qualquer instalação em que os produtos fornecidos à John Deere são fabricados?</t>
    </r>
  </si>
  <si>
    <t>Há violações significativas não resolvidas. Não tomou medidas para corrigir os problemas</t>
  </si>
  <si>
    <t>O fornecedor obteve e manteve todas as licenças e os registros ambientais que se aplicam às suas instalações, operações e produtos, incluindo o relatório de obrigações, de acordo com leis e normas aplicáveis?</t>
  </si>
  <si>
    <t>Não obteve licenças nem possui registros arquivados. Possui alguns processos especiais no local, como pintura ou zincagem.</t>
  </si>
  <si>
    <t xml:space="preserve">Declara que há licenças ou registros implantados ou em processo de implantação, mas não fornece evidência. </t>
  </si>
  <si>
    <t>Licenças e registros documentados verificados. O fornecedor oferece comprovação.</t>
  </si>
  <si>
    <t>Os resíduos são armazenados, tratados ou dispostos em local controlado em instalações projetadas adequadamente para impedir futuros impactos ambientais?</t>
  </si>
  <si>
    <t>Alguma contenção. Substâncias químicas/resíduos armazenados para evitar liberação em drenos. Sem evidência de vazamentos dentro ou fora da instalação. Alguma identificação.</t>
  </si>
  <si>
    <t>Contenção para todas as áreas de armazenamento de resíduos e substâncias químicas. Resíduos são adequadamente rotulados e identificados. O fornecedor possui meios de proteção para evitar a liberação em drenos.</t>
  </si>
  <si>
    <t xml:space="preserve">O fornecedor fabrica ou fornece produtos que contêm Minerais de Conflito (CM) conforme definido pelas leis aplicáveis? Em caso positivo, o fornecedor enviou uma declaração de Mineral de Conflito para a John Deere no ano calendário atual ou anterior?
</t>
  </si>
  <si>
    <r>
      <rPr>
        <b/>
        <u/>
        <sz val="8"/>
        <color rgb="FF00B050"/>
        <rFont val="Arial"/>
        <family val="2"/>
      </rPr>
      <t>Pontue como “Sim”</t>
    </r>
    <r>
      <rPr>
        <b/>
        <sz val="8"/>
        <color rgb="FF00B050"/>
        <rFont val="Arial"/>
        <family val="2"/>
      </rPr>
      <t>"</t>
    </r>
    <r>
      <rPr>
        <sz val="8"/>
        <color theme="1"/>
        <rFont val="Arial"/>
        <family val="2"/>
      </rPr>
      <t xml:space="preserve"> se o fornecedor </t>
    </r>
    <r>
      <rPr>
        <u/>
        <sz val="8"/>
        <color theme="1"/>
        <rFont val="Arial"/>
        <family val="2"/>
      </rPr>
      <t>não</t>
    </r>
    <r>
      <rPr>
        <sz val="8"/>
        <color theme="1"/>
        <rFont val="Arial"/>
        <family val="2"/>
      </rPr>
      <t xml:space="preserve"> fornecer produtos que contêm CMs ou enviou uma declaração de CM.  
</t>
    </r>
    <r>
      <rPr>
        <b/>
        <u/>
        <sz val="8"/>
        <color rgb="FFFF0000"/>
        <rFont val="Arial"/>
        <family val="2"/>
      </rPr>
      <t xml:space="preserve">Pontue como “Não” </t>
    </r>
    <r>
      <rPr>
        <sz val="8"/>
        <color rgb="FFFF0000"/>
        <rFont val="Arial"/>
        <family val="2"/>
      </rPr>
      <t xml:space="preserve"> </t>
    </r>
    <r>
      <rPr>
        <sz val="8"/>
        <color theme="1"/>
        <rFont val="Arial"/>
        <family val="2"/>
      </rPr>
      <t xml:space="preserve">se o fornecedor fornece produtos que contém CMs e </t>
    </r>
    <r>
      <rPr>
        <u/>
        <sz val="8"/>
        <color theme="1"/>
        <rFont val="Arial"/>
        <family val="2"/>
      </rPr>
      <t>NÃO</t>
    </r>
    <r>
      <rPr>
        <sz val="8"/>
        <color theme="1"/>
        <rFont val="Arial"/>
        <family val="2"/>
      </rPr>
      <t xml:space="preserve"> enviou uma declaração de CM, e notifique WWSM, Gerente de Conformidade em: 90smcompliance@johndeere.com 
(CM = Estanho, Tântalo, Tungstênio e Ouro)</t>
    </r>
  </si>
  <si>
    <t>Nenhum Programa ou procedimento - “Não”</t>
  </si>
  <si>
    <t>Caso o produto ou processo de manufatura esteja incluído em uma ou mais patentes ou direitos autorais de terceiros que sejam do conhecimento do fornecedor: o fornecedor tem licença, segundo as patentes e os direitos autorais, de fabricar legalmente o produto ou de utilizar o processo de manufatura?</t>
  </si>
  <si>
    <t>CRITÉRIOS GERAIS DE CLASSIFICAÇÃO DA QUALIDADE DO FORNECEDOR</t>
  </si>
  <si>
    <t>O requisito é parcialmente atendido, mas existem grandes inconsistências na implementação ou documentação (não conformidade maior).</t>
  </si>
  <si>
    <t>O requisito é atendido, mas existem pequenas inconsistências na implementação ou documentação ou ele está nas etapas iniciais e só existe evidência preliminar da eficácia da implementação (não conformidade menor).</t>
  </si>
  <si>
    <r>
      <t xml:space="preserve">Os processos ou ações do fornecedor garantem </t>
    </r>
    <r>
      <rPr>
        <u/>
        <sz val="10"/>
        <color theme="1"/>
        <rFont val="Arial"/>
        <family val="2"/>
      </rPr>
      <t>praticamente</t>
    </r>
    <r>
      <rPr>
        <sz val="10"/>
        <color theme="1"/>
        <rFont val="Arial"/>
        <family val="2"/>
      </rPr>
      <t xml:space="preserve"> que uma não conformidade NUNCA possa ocorrer. Possuem conformidade total em todas as instâncias de acordo com o processo definido. (ou seja, “Classe Mundial”)</t>
    </r>
  </si>
  <si>
    <t>**  O fornecedor deve ter uma pontuação maior que 2 em cada uma das perguntas para ser aceitável</t>
  </si>
  <si>
    <t>Os indicadores de desempenho são comunicados adequadamente a todos os funcionários, com metas de melhoria estabelecidas?</t>
  </si>
  <si>
    <t>E. Análise Crítica</t>
  </si>
  <si>
    <t>A Alta Administração do fornecedor analisa todos os elementos do sistema de qualidade, em períodos definidos, para assegurar que eles continuem adequados e efetivos?</t>
  </si>
  <si>
    <t xml:space="preserve"> -Rejeições internas da qualidade</t>
  </si>
  <si>
    <t xml:space="preserve"> -Rejeições externas da qualidade</t>
  </si>
  <si>
    <t xml:space="preserve"> -Entrega no Prazo </t>
  </si>
  <si>
    <t xml:space="preserve"> É usado um processo estruturado para identificar características-chave e métodos de controle?
-Relacione os métodos e as ferramentas</t>
  </si>
  <si>
    <t>São usadas técnicas à prova de erro, incluindo instalações, equipamentos, ferramentas, e resoluções de problemas, especialmente nas características-chave de controle?</t>
  </si>
  <si>
    <t>Compare os itens do plano de controle com o projeto (desenho) da peça e determine a sua adequação.</t>
  </si>
  <si>
    <t xml:space="preserve">O fornecedor possui um processo para garantir que a aprovação ou a concessão do cliente (John Deere) tenha sido obtida e documentada antes de uma alteração de projeto ou processo ser implementada na produção? </t>
  </si>
  <si>
    <t xml:space="preserve">As alterações de projeto ou processo do fornecedor são documentadas, revisadas e aprovadas por pessoal interno autorizado, antes da implementação? </t>
  </si>
  <si>
    <t xml:space="preserve">As alterações de projeto ou processo do fornecedor (fornecedores John Deere de nível II) são documentadas, revisadas e aprovadas por pessoal interno autorizado, antes da implementação? </t>
  </si>
  <si>
    <t xml:space="preserve">O fornecedor estabeleceu procedimentos e processo documentados para controlar todos os documentos e dados de origem interna e externa, como normas e desenhos do cliente, incluindo:
</t>
  </si>
  <si>
    <t>-Identificação de alterações de documento e revisão atual?</t>
  </si>
  <si>
    <t>Há análise, distribuição e implementação periódicas das normas de engenharia do cliente bem como especificações e alterações? (Verificar níveis de revisão dos desenhos ou modelos em uso no fornecedor.)</t>
  </si>
  <si>
    <t>A identificação necessária do produto é mantida em todos os estágios da produção, montagem e entrega?</t>
  </si>
  <si>
    <t>O status de inspeção e teste do produto está identificado de tal forma que a conformidade é reconhecida e entendida facilmente?</t>
  </si>
  <si>
    <t>Foram cumpridas as necessidades básicas de treinamento do operador para o trabalho que ele está executando?</t>
  </si>
  <si>
    <t xml:space="preserve">O fornecedor usa as ferramentas estatísticas e da qualidade apropriadas e que são necessárias para estabelecer, controlar e verificar a qualidade do produto? </t>
  </si>
  <si>
    <t>-Plano da Qualidade?</t>
  </si>
  <si>
    <t>-Controle de Qualidade?</t>
  </si>
  <si>
    <t>-Melhoria da Qualidade?</t>
  </si>
  <si>
    <t>Quais são as ferramentas estatísticas e da qualidade utilizadas durante as atividades: (Ref. JDS-G223 - Ferramentas da Qualidade Sugeridas)</t>
  </si>
  <si>
    <t>Os documentos de monitoramento do processo e outras instruções do operador foram preparados para todos os funcionários?</t>
  </si>
  <si>
    <t xml:space="preserve">-Eles estão acessíveis no posto de trabalho? </t>
  </si>
  <si>
    <t>O monitoramento do processo e outras instruções do operador incluem ou fazem referência a:</t>
  </si>
  <si>
    <t>-Nome e código da peça?</t>
  </si>
  <si>
    <t>-Ferramentas, equipamentos de medição e outros equipamentos necessários?</t>
  </si>
  <si>
    <t>-Características-chave de Controle definidas pelo fornecedor?</t>
  </si>
  <si>
    <t>-Requisitos de Controle Estatístico do Processo (CEP) apropriados?</t>
  </si>
  <si>
    <t>-Data da revisão e aprovações das instruções de trabalho?</t>
  </si>
  <si>
    <t>-Intervalos de troca de ferramentas e instruções de set-up?</t>
  </si>
  <si>
    <t>-Verificação de certificação de material, incluindo rastreabilidade de lote?</t>
  </si>
  <si>
    <t>O fornecedor retém e usa dados apropriados para o controle das características-chave para melhoria contínua do processo?</t>
  </si>
  <si>
    <t>O fornecedor verifica se as características estão de acordo com a especificação depois de concluir um set-up?</t>
  </si>
  <si>
    <t>O fornecedor garante que os produtos recebidos não são usados ou processados antes que sejam inspecionados ou verificados segundo os requisitos especificados, em concordância com o plano da qualidade e/ou os procedimentos documentados?</t>
  </si>
  <si>
    <t>O fornecedor inspeciona e testa o produto durante o processo, conforme exigido pelo Plano de Controle e/ou procedimentos documentados?</t>
  </si>
  <si>
    <t>O fornecedor executa inspeção e teste final do produto de acordo com o Plano de Controle e/ou os procedimentos documentados?</t>
  </si>
  <si>
    <t xml:space="preserve">O fornecedor garante que nenhum produto seja liberado até que todas as atividades especificadas nos procedimentos documentados sejam concluídas e autorizadas satisfatoriamente? </t>
  </si>
  <si>
    <t>O fornecedor realiza auditorias programadas do produto final embalado de acordo com o plano de controle ou as instruções de trabalho de embalamento para verificar a conformidade com todos os requisitos especificados?</t>
  </si>
  <si>
    <t xml:space="preserve">O sistema de medição fornece a discriminação adequada da tolerância total do produto sendo medida? </t>
  </si>
  <si>
    <t>-Processo de revisão para produto inspecionado com equipamento de medição descalibrado?</t>
  </si>
  <si>
    <t>Cada equipamento de inspeção está calibrado?</t>
  </si>
  <si>
    <t>Em equipamento certificado e rastreável de acordo com padrões?</t>
  </si>
  <si>
    <t>O fornecedor mantém registros de calibração para equipamentos de inspeção, medição e teste?</t>
  </si>
  <si>
    <t>O fornecedor executou os estudos de Repetitividade e Reprodutibilidade para as características chave de controle? Elas estão em conformidade com os critérios estabelecidos na JDS-G223?</t>
  </si>
  <si>
    <t>N. Auditorias da Qualidade</t>
  </si>
  <si>
    <t>O fornecedor possui um programa documentado para executar auditorias internas do sistema da qualidade?</t>
  </si>
  <si>
    <t>As pessoas que conduzem a auditoria são treinadas e não estão relacionadas com a função sendo auditada?</t>
  </si>
  <si>
    <t>Existe um procedimento documentado para realizar auditoria do sistema da qualidade da cadeia de suprimentos do fornecedor? Existe evidência de que ele esteja sendo seguido?</t>
  </si>
  <si>
    <t>O controle de materiais não conforme ou suspeitos fornece identificação, segregação, avaliação e notificação dos materiais para todas as funções apropriadas?</t>
  </si>
  <si>
    <t>O fornecedor identifica claramente produtos não conforme ou suspeitos e as áreas de segregação?</t>
  </si>
  <si>
    <t>O fornecedor quantifica e analisa produtos não conforme, estabelece um plano de redução prioritário e rastreia o progresso do plano?</t>
  </si>
  <si>
    <t>O fornecedor utiliza um método disciplinado de solução de problemas para resolver não conformidades internas e externas?</t>
  </si>
  <si>
    <t>Os procedimentos para ação corretiva incluem o tratamento eficaz de reclamações de clientes e relatórios de não conformidades? Estes procedimentos:</t>
  </si>
  <si>
    <t>-Verificam se houve a mesma ação corretiva anteriormente?</t>
  </si>
  <si>
    <t>-Consideram a implementação de ação corretiva em produtos/processos semelhantes?</t>
  </si>
  <si>
    <t>-Consideram o impacto da ação corretiva sobre produtos/processos semelhantes?</t>
  </si>
  <si>
    <t>Os procedimentos para a ação corretiva incluem técnicas à prova de erro ou outra ação preventiva para evitar reincidência da causa raiz e verificação para assegurar efetividade?</t>
  </si>
  <si>
    <t>As peças devolvidas são analisadas e os registros mantidos e disponibilizados caso sejam solicitados?</t>
  </si>
  <si>
    <t>Os métodos para evitar danos ou deterioração foram disponibilizados para o manuseio interno do material de produção? Eles estão sendo seguidos?</t>
  </si>
  <si>
    <t xml:space="preserve">Os métodos para evitar danos ou deterioração foram disponibilizados para a remessa do material de produção e reposição? Eles estão sendo seguidos? </t>
  </si>
  <si>
    <t>QUESTIONÁRIO DO SISTEMA DA QUALIDADE DO FORNECEDOR JOHN DEERE JDS-G223</t>
  </si>
  <si>
    <t>Informações da Auditoria</t>
  </si>
  <si>
    <t>Comentários, Restrições e Conclusões</t>
  </si>
  <si>
    <r>
      <t xml:space="preserve">Não Conformidades Maiores </t>
    </r>
    <r>
      <rPr>
        <sz val="10"/>
        <color theme="1"/>
        <rFont val="Arial"/>
        <family val="2"/>
      </rPr>
      <t xml:space="preserve"> (caso não haja NC's, deixar células em branco)</t>
    </r>
  </si>
  <si>
    <r>
      <t>Não Conformidades Menores</t>
    </r>
    <r>
      <rPr>
        <sz val="10"/>
        <color theme="1"/>
        <rFont val="Arial"/>
        <family val="2"/>
      </rPr>
      <t xml:space="preserve"> (caso não haja NC's, deixar células em branco)</t>
    </r>
  </si>
  <si>
    <t>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</si>
</sst>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0"/>
      <color indexed="10"/>
      <name val="Arial"/>
      <family val="2"/>
    </font>
    <font>
      <u/>
      <sz val="10"/>
      <name val="Arial"/>
      <family val="2"/>
    </font>
    <font>
      <sz val="10"/>
      <color indexed="10"/>
      <name val="Arial"/>
      <family val="2"/>
    </font>
    <font>
      <b/>
      <sz val="14"/>
      <name val="Arial"/>
      <family val="2"/>
    </font>
    <font>
      <sz val="8"/>
      <name val="Arial"/>
      <family val="2"/>
    </font>
    <font>
      <sz val="12"/>
      <name val="Arial"/>
      <family val="2"/>
    </font>
    <font>
      <b/>
      <sz val="9"/>
      <name val="Arial"/>
      <family val="2"/>
    </font>
    <font>
      <sz val="14"/>
      <color theme="1"/>
      <name val="Calibri"/>
      <family val="2"/>
      <scheme val="minor"/>
    </font>
    <font>
      <b/>
      <u/>
      <sz val="10"/>
      <name val="Arial"/>
      <family val="2"/>
    </font>
    <font>
      <b/>
      <sz val="16"/>
      <color theme="1"/>
      <name val="Arial"/>
      <family val="2"/>
    </font>
    <font>
      <sz val="10"/>
      <color theme="1"/>
      <name val="Arial"/>
      <family val="2"/>
    </font>
    <font>
      <b/>
      <sz val="14"/>
      <color theme="1"/>
      <name val="Arial"/>
      <family val="2"/>
    </font>
    <font>
      <sz val="11"/>
      <color theme="1"/>
      <name val="Arial"/>
      <family val="2"/>
    </font>
    <font>
      <u/>
      <sz val="11"/>
      <color theme="1"/>
      <name val="Arial"/>
      <family val="2"/>
    </font>
    <font>
      <u/>
      <sz val="14"/>
      <color theme="1"/>
      <name val="Arial"/>
      <family val="2"/>
    </font>
    <font>
      <sz val="14"/>
      <color theme="1"/>
      <name val="Arial"/>
      <family val="2"/>
    </font>
    <font>
      <i/>
      <sz val="10"/>
      <color theme="1"/>
      <name val="Arial"/>
      <family val="2"/>
    </font>
    <font>
      <sz val="16"/>
      <color theme="1"/>
      <name val="Arial"/>
      <family val="2"/>
    </font>
    <font>
      <b/>
      <sz val="10"/>
      <color theme="1"/>
      <name val="Arial"/>
      <family val="2"/>
    </font>
    <font>
      <sz val="9"/>
      <color theme="1"/>
      <name val="Arial"/>
      <family val="2"/>
    </font>
    <font>
      <sz val="8"/>
      <color theme="1"/>
      <name val="Arial"/>
      <family val="2"/>
    </font>
    <font>
      <u/>
      <sz val="10"/>
      <color theme="1"/>
      <name val="Arial"/>
      <family val="2"/>
    </font>
    <font>
      <b/>
      <sz val="18"/>
      <color theme="1"/>
      <name val="Arial"/>
      <family val="2"/>
    </font>
    <font>
      <b/>
      <sz val="9"/>
      <color theme="1"/>
      <name val="Arial"/>
      <family val="2"/>
    </font>
    <font>
      <b/>
      <sz val="12"/>
      <color theme="1"/>
      <name val="Arial"/>
      <family val="2"/>
    </font>
    <font>
      <b/>
      <sz val="8"/>
      <color theme="1"/>
      <name val="Arial"/>
      <family val="2"/>
    </font>
    <font>
      <b/>
      <i/>
      <sz val="10"/>
      <color theme="1"/>
      <name val="Arial"/>
      <family val="2"/>
    </font>
    <font>
      <u/>
      <sz val="8"/>
      <color theme="1"/>
      <name val="Arial"/>
      <family val="2"/>
    </font>
    <font>
      <sz val="7.5"/>
      <color theme="1"/>
      <name val="Arial"/>
      <family val="2"/>
    </font>
    <font>
      <b/>
      <sz val="11"/>
      <color theme="1"/>
      <name val="Arial"/>
      <family val="2"/>
    </font>
    <font>
      <sz val="12"/>
      <color theme="1"/>
      <name val="Arial"/>
      <family val="2"/>
    </font>
    <font>
      <sz val="8"/>
      <color rgb="FFFF0000"/>
      <name val="Arial"/>
      <family val="2"/>
    </font>
    <font>
      <b/>
      <u/>
      <sz val="8"/>
      <color rgb="FF00B050"/>
      <name val="Arial"/>
      <family val="2"/>
    </font>
    <font>
      <b/>
      <sz val="8"/>
      <color rgb="FF00B050"/>
      <name val="Arial"/>
      <family val="2"/>
    </font>
    <font>
      <b/>
      <u/>
      <sz val="8"/>
      <color rgb="FFFF0000"/>
      <name val="Arial"/>
      <family val="2"/>
    </font>
    <font>
      <b/>
      <sz val="8"/>
      <color rgb="FFFF0000"/>
      <name val="Arial"/>
      <family val="2"/>
    </font>
    <font>
      <i/>
      <sz val="8"/>
      <color theme="1"/>
      <name val="Arial"/>
      <family val="2"/>
    </font>
  </fonts>
  <fills count="2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lightGrid">
        <bgColor indexed="22"/>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17"/>
        <bgColor indexed="64"/>
      </patternFill>
    </fill>
    <fill>
      <patternFill patternType="lightUp">
        <bgColor theme="0" tint="-0.14996795556505021"/>
      </patternFill>
    </fill>
    <fill>
      <patternFill patternType="solid">
        <fgColor theme="9" tint="0.79998168889431442"/>
        <bgColor indexed="64"/>
      </patternFill>
    </fill>
    <fill>
      <patternFill patternType="solid">
        <fgColor rgb="FFFDE9D9"/>
        <bgColor indexed="64"/>
      </patternFill>
    </fill>
    <fill>
      <patternFill patternType="solid">
        <fgColor theme="0"/>
        <bgColor indexed="64"/>
      </patternFill>
    </fill>
    <fill>
      <patternFill patternType="solid">
        <fgColor theme="8" tint="0.59999389629810485"/>
        <bgColor indexed="64"/>
      </patternFill>
    </fill>
    <fill>
      <patternFill patternType="solid">
        <fgColor rgb="FF99CCFF"/>
        <bgColor indexed="64"/>
      </patternFill>
    </fill>
    <fill>
      <patternFill patternType="solid">
        <fgColor rgb="FFC0C0C0"/>
        <bgColor indexed="64"/>
      </patternFill>
    </fill>
    <fill>
      <patternFill patternType="solid">
        <fgColor rgb="FFFF9966"/>
        <bgColor indexed="64"/>
      </patternFill>
    </fill>
    <fill>
      <patternFill patternType="solid">
        <fgColor rgb="FFFFA7D3"/>
        <bgColor indexed="64"/>
      </patternFill>
    </fill>
    <fill>
      <patternFill patternType="lightUp">
        <bgColor rgb="FFFFA7D3"/>
      </patternFill>
    </fill>
    <fill>
      <patternFill patternType="solid">
        <fgColor rgb="FFFFFF9B"/>
        <bgColor indexed="64"/>
      </patternFill>
    </fill>
    <fill>
      <patternFill patternType="solid">
        <fgColor rgb="FF92D050"/>
        <bgColor indexed="64"/>
      </patternFill>
    </fill>
  </fills>
  <borders count="84">
    <border>
      <left/>
      <right/>
      <top/>
      <bottom/>
      <diagonal/>
    </border>
    <border>
      <left style="thin">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2" fillId="9" borderId="5" applyBorder="0">
      <alignment horizontal="center" vertical="center"/>
    </xf>
  </cellStyleXfs>
  <cellXfs count="737">
    <xf numFmtId="0" fontId="0" fillId="0" borderId="0" xfId="0"/>
    <xf numFmtId="0" fontId="2" fillId="0" borderId="0" xfId="0" applyFont="1" applyBorder="1" applyAlignment="1">
      <alignment horizontal="center" vertical="center"/>
    </xf>
    <xf numFmtId="0" fontId="2" fillId="0" borderId="0" xfId="0" applyFont="1" applyBorder="1" applyAlignment="1">
      <alignment vertical="top"/>
    </xf>
    <xf numFmtId="0" fontId="2" fillId="0" borderId="0" xfId="0" applyFont="1" applyAlignment="1">
      <alignment vertical="center"/>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vertical="top"/>
    </xf>
    <xf numFmtId="0" fontId="8"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Border="1" applyAlignment="1">
      <alignment vertical="top"/>
    </xf>
    <xf numFmtId="0" fontId="4" fillId="2" borderId="5" xfId="0" applyFont="1" applyFill="1" applyBorder="1" applyAlignment="1">
      <alignment horizontal="center"/>
    </xf>
    <xf numFmtId="0" fontId="0" fillId="0" borderId="0" xfId="0" applyAlignment="1">
      <alignment vertical="top" wrapText="1"/>
    </xf>
    <xf numFmtId="0" fontId="0" fillId="0" borderId="0" xfId="0" applyAlignment="1"/>
    <xf numFmtId="0" fontId="0" fillId="0" borderId="0" xfId="0" applyAlignment="1">
      <alignment horizontal="center"/>
    </xf>
    <xf numFmtId="0" fontId="11" fillId="0" borderId="0" xfId="0" applyFont="1"/>
    <xf numFmtId="49" fontId="5" fillId="0" borderId="0" xfId="0" applyNumberFormat="1" applyFont="1" applyBorder="1" applyAlignment="1">
      <alignment horizontal="center" vertical="top"/>
    </xf>
    <xf numFmtId="0" fontId="2" fillId="0" borderId="0" xfId="0" applyFont="1" applyBorder="1" applyAlignment="1">
      <alignment horizontal="center" vertical="top" wrapText="1"/>
    </xf>
    <xf numFmtId="0" fontId="2" fillId="0" borderId="0" xfId="0" applyNumberFormat="1" applyFont="1" applyFill="1" applyBorder="1" applyAlignment="1">
      <alignment vertical="top" wrapText="1"/>
    </xf>
    <xf numFmtId="0" fontId="2" fillId="0" borderId="0" xfId="0" applyNumberFormat="1" applyFont="1" applyBorder="1" applyAlignment="1">
      <alignment vertical="top" wrapText="1"/>
    </xf>
    <xf numFmtId="0" fontId="6" fillId="0" borderId="0" xfId="0" applyFont="1" applyBorder="1" applyAlignment="1">
      <alignment vertical="top" wrapText="1"/>
    </xf>
    <xf numFmtId="0" fontId="2" fillId="0" borderId="0" xfId="0" quotePrefix="1" applyFont="1" applyBorder="1" applyAlignment="1">
      <alignment vertical="top"/>
    </xf>
    <xf numFmtId="0" fontId="8" fillId="0" borderId="0" xfId="0" applyFont="1" applyBorder="1" applyAlignment="1">
      <alignment vertical="top"/>
    </xf>
    <xf numFmtId="0" fontId="4" fillId="2" borderId="0" xfId="0" applyFont="1" applyFill="1" applyBorder="1" applyAlignment="1">
      <alignment horizontal="center" vertical="top"/>
    </xf>
    <xf numFmtId="0" fontId="11" fillId="0" borderId="0" xfId="0" applyFont="1" applyFill="1" applyBorder="1" applyAlignment="1">
      <alignment vertical="top"/>
    </xf>
    <xf numFmtId="49" fontId="5" fillId="5" borderId="0" xfId="0" applyNumberFormat="1" applyFont="1" applyFill="1" applyBorder="1" applyAlignment="1">
      <alignment horizontal="center" vertical="top"/>
    </xf>
    <xf numFmtId="0" fontId="5" fillId="5" borderId="0" xfId="0" applyFont="1" applyFill="1" applyBorder="1" applyAlignment="1">
      <alignment vertical="top"/>
    </xf>
    <xf numFmtId="0" fontId="2" fillId="5" borderId="0" xfId="0" applyFont="1" applyFill="1" applyBorder="1" applyAlignment="1">
      <alignment vertical="top" wrapText="1"/>
    </xf>
    <xf numFmtId="0" fontId="2" fillId="5" borderId="0" xfId="0" applyFont="1" applyFill="1" applyBorder="1" applyAlignment="1">
      <alignment vertical="top"/>
    </xf>
    <xf numFmtId="0" fontId="11" fillId="5" borderId="0" xfId="0" applyFont="1" applyFill="1" applyBorder="1" applyAlignment="1">
      <alignment vertical="top"/>
    </xf>
    <xf numFmtId="0" fontId="11" fillId="5" borderId="0" xfId="0" applyFont="1" applyFill="1" applyBorder="1" applyAlignment="1">
      <alignment horizontal="left" vertical="top" wrapText="1"/>
    </xf>
    <xf numFmtId="49" fontId="4" fillId="5" borderId="0" xfId="0" applyNumberFormat="1" applyFont="1" applyFill="1" applyBorder="1" applyAlignment="1">
      <alignment horizontal="center" vertical="top"/>
    </xf>
    <xf numFmtId="0" fontId="2" fillId="5" borderId="0" xfId="0" applyFont="1" applyFill="1" applyBorder="1" applyAlignment="1">
      <alignment horizontal="left" vertical="top" wrapText="1"/>
    </xf>
    <xf numFmtId="0" fontId="3" fillId="5" borderId="0" xfId="1" applyFill="1" applyBorder="1" applyAlignment="1" applyProtection="1">
      <alignment vertical="top"/>
    </xf>
    <xf numFmtId="0" fontId="8" fillId="0" borderId="0" xfId="0" applyFont="1" applyBorder="1" applyAlignment="1">
      <alignment vertical="top" wrapText="1"/>
    </xf>
    <xf numFmtId="15" fontId="0" fillId="0" borderId="17" xfId="0" applyNumberFormat="1"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21" xfId="0" applyBorder="1" applyAlignment="1" applyProtection="1">
      <alignment vertical="top" wrapText="1"/>
      <protection locked="0"/>
    </xf>
    <xf numFmtId="15" fontId="0" fillId="0" borderId="21" xfId="0" applyNumberFormat="1" applyBorder="1" applyAlignment="1">
      <alignment horizontal="center" vertical="top" wrapText="1"/>
    </xf>
    <xf numFmtId="0" fontId="0" fillId="0" borderId="21" xfId="0" applyBorder="1" applyAlignment="1">
      <alignment horizontal="center" vertical="top" wrapText="1"/>
    </xf>
    <xf numFmtId="15" fontId="0" fillId="0" borderId="21" xfId="0" applyNumberFormat="1"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7" fillId="0" borderId="0" xfId="0" applyFont="1" applyBorder="1" applyAlignment="1">
      <alignment vertical="top" wrapText="1"/>
    </xf>
    <xf numFmtId="0" fontId="3" fillId="0" borderId="0" xfId="1" applyAlignment="1" applyProtection="1"/>
    <xf numFmtId="0" fontId="4" fillId="0" borderId="0" xfId="0" applyFont="1" applyFill="1" applyBorder="1" applyAlignment="1">
      <alignment vertical="top" wrapText="1"/>
    </xf>
    <xf numFmtId="0" fontId="1" fillId="0" borderId="0" xfId="0" applyFont="1" applyBorder="1" applyAlignment="1">
      <alignment horizontal="center" vertical="center"/>
    </xf>
    <xf numFmtId="0" fontId="1" fillId="0" borderId="0" xfId="0" applyFont="1" applyFill="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21" xfId="0" applyFont="1" applyBorder="1" applyAlignment="1" applyProtection="1">
      <alignment horizontal="center" vertical="top" wrapText="1"/>
      <protection locked="0"/>
    </xf>
    <xf numFmtId="0" fontId="1" fillId="0" borderId="21" xfId="0" applyFont="1" applyBorder="1" applyAlignment="1" applyProtection="1">
      <alignment vertical="top" wrapText="1"/>
      <protection locked="0"/>
    </xf>
    <xf numFmtId="0" fontId="16" fillId="0" borderId="0" xfId="0" applyFont="1" applyBorder="1" applyAlignment="1" applyProtection="1">
      <alignment vertical="top"/>
    </xf>
    <xf numFmtId="0" fontId="16" fillId="0" borderId="0" xfId="0" applyFont="1" applyFill="1" applyBorder="1" applyAlignment="1" applyProtection="1">
      <alignment horizontal="left" vertical="top"/>
    </xf>
    <xf numFmtId="0" fontId="16"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6" fillId="0" borderId="0" xfId="0" applyFont="1" applyFill="1" applyBorder="1" applyAlignment="1" applyProtection="1">
      <alignment vertical="top"/>
    </xf>
    <xf numFmtId="0" fontId="18" fillId="0" borderId="1" xfId="2" applyFont="1" applyFill="1" applyBorder="1" applyAlignment="1" applyProtection="1">
      <alignment vertical="top" wrapText="1"/>
    </xf>
    <xf numFmtId="0" fontId="18" fillId="0" borderId="73" xfId="2" applyFont="1" applyFill="1" applyBorder="1" applyAlignment="1" applyProtection="1">
      <alignment horizontal="left" vertical="top"/>
    </xf>
    <xf numFmtId="0" fontId="18" fillId="0" borderId="0" xfId="0" applyFont="1" applyFill="1" applyBorder="1" applyAlignment="1" applyProtection="1">
      <alignment vertical="top" wrapText="1"/>
    </xf>
    <xf numFmtId="0" fontId="18" fillId="0" borderId="4" xfId="0" applyFont="1" applyFill="1" applyBorder="1" applyAlignment="1" applyProtection="1">
      <alignment vertical="top" wrapText="1"/>
    </xf>
    <xf numFmtId="0" fontId="16" fillId="0" borderId="0" xfId="0" applyFont="1" applyAlignment="1" applyProtection="1">
      <alignment vertical="top"/>
    </xf>
    <xf numFmtId="0" fontId="18" fillId="0" borderId="0" xfId="2" applyFont="1" applyFill="1" applyBorder="1" applyAlignment="1" applyProtection="1">
      <alignment horizontal="center" vertical="top" wrapText="1"/>
    </xf>
    <xf numFmtId="0" fontId="18" fillId="0" borderId="0" xfId="2" applyFont="1" applyFill="1" applyBorder="1" applyAlignment="1" applyProtection="1">
      <alignment vertical="top" wrapText="1"/>
    </xf>
    <xf numFmtId="0" fontId="18" fillId="0" borderId="2" xfId="2" applyFont="1" applyFill="1" applyBorder="1" applyAlignment="1" applyProtection="1">
      <alignment vertical="top" wrapText="1"/>
    </xf>
    <xf numFmtId="0" fontId="18" fillId="0" borderId="34" xfId="2" applyFont="1" applyFill="1" applyBorder="1" applyAlignment="1" applyProtection="1">
      <alignment vertical="top" wrapText="1"/>
    </xf>
    <xf numFmtId="0" fontId="16" fillId="0" borderId="4" xfId="0" applyFont="1" applyBorder="1" applyAlignment="1" applyProtection="1">
      <alignment vertical="top"/>
    </xf>
    <xf numFmtId="0" fontId="16" fillId="0" borderId="1" xfId="0" applyFont="1" applyFill="1" applyBorder="1" applyAlignment="1" applyProtection="1">
      <alignment vertical="top"/>
    </xf>
    <xf numFmtId="0" fontId="18" fillId="0" borderId="0" xfId="0" applyFont="1" applyFill="1" applyBorder="1" applyAlignment="1" applyProtection="1">
      <alignment vertical="center"/>
    </xf>
    <xf numFmtId="0" fontId="18" fillId="0" borderId="1" xfId="0"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18" fillId="0" borderId="1"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6" fillId="0" borderId="9" xfId="0" applyFont="1" applyFill="1" applyBorder="1" applyAlignment="1" applyProtection="1">
      <alignment vertical="top"/>
    </xf>
    <xf numFmtId="0" fontId="16" fillId="0" borderId="13" xfId="0" applyFont="1" applyFill="1" applyBorder="1" applyAlignment="1" applyProtection="1">
      <alignment vertical="top"/>
    </xf>
    <xf numFmtId="0" fontId="18" fillId="0" borderId="1" xfId="2" applyFont="1" applyFill="1" applyBorder="1" applyAlignment="1" applyProtection="1">
      <alignment vertical="center"/>
    </xf>
    <xf numFmtId="0" fontId="18" fillId="0" borderId="1" xfId="0" applyFont="1" applyFill="1" applyBorder="1" applyAlignment="1" applyProtection="1">
      <alignment vertical="top"/>
    </xf>
    <xf numFmtId="0" fontId="18" fillId="0" borderId="0" xfId="0" applyFont="1" applyFill="1" applyBorder="1" applyAlignment="1" applyProtection="1">
      <alignment vertical="top"/>
    </xf>
    <xf numFmtId="0" fontId="18" fillId="0" borderId="10" xfId="2" applyFont="1" applyFill="1" applyBorder="1" applyAlignment="1" applyProtection="1">
      <alignment vertical="center"/>
    </xf>
    <xf numFmtId="0" fontId="18" fillId="0" borderId="11" xfId="2" applyFont="1" applyFill="1" applyBorder="1" applyAlignment="1" applyProtection="1">
      <alignment vertical="center"/>
    </xf>
    <xf numFmtId="0" fontId="18" fillId="0" borderId="12" xfId="2" applyFont="1" applyFill="1" applyBorder="1" applyAlignment="1" applyProtection="1">
      <alignment vertical="center"/>
    </xf>
    <xf numFmtId="0" fontId="18" fillId="0" borderId="10" xfId="0" applyFont="1" applyFill="1" applyBorder="1" applyAlignment="1" applyProtection="1">
      <alignment vertical="top"/>
    </xf>
    <xf numFmtId="0" fontId="18" fillId="0" borderId="11" xfId="0" applyFont="1" applyFill="1" applyBorder="1" applyAlignment="1" applyProtection="1">
      <alignment horizontal="right" vertical="top" wrapText="1"/>
    </xf>
    <xf numFmtId="0" fontId="18" fillId="0" borderId="11" xfId="0" applyFont="1" applyFill="1" applyBorder="1" applyAlignment="1" applyProtection="1">
      <alignment vertical="top" wrapText="1"/>
    </xf>
    <xf numFmtId="0" fontId="18" fillId="0" borderId="12" xfId="0" applyFont="1" applyFill="1" applyBorder="1" applyAlignment="1" applyProtection="1">
      <alignment vertical="top" wrapText="1"/>
    </xf>
    <xf numFmtId="0" fontId="18" fillId="0" borderId="0" xfId="2" applyFont="1" applyFill="1" applyBorder="1" applyAlignment="1" applyProtection="1">
      <alignment vertical="center"/>
    </xf>
    <xf numFmtId="0" fontId="18" fillId="0" borderId="0" xfId="2" applyFont="1" applyFill="1" applyBorder="1" applyAlignment="1" applyProtection="1">
      <alignment horizontal="center" vertical="center"/>
    </xf>
    <xf numFmtId="0" fontId="16" fillId="0" borderId="10" xfId="0" applyFont="1" applyFill="1" applyBorder="1" applyAlignment="1" applyProtection="1">
      <alignment vertical="top"/>
    </xf>
    <xf numFmtId="0" fontId="16" fillId="0" borderId="0" xfId="0" applyFont="1" applyBorder="1" applyAlignment="1" applyProtection="1">
      <alignment vertical="center"/>
    </xf>
    <xf numFmtId="0" fontId="22" fillId="0" borderId="0" xfId="0" applyFont="1" applyBorder="1" applyAlignment="1" applyProtection="1">
      <alignment horizontal="left" vertical="top"/>
    </xf>
    <xf numFmtId="0" fontId="22" fillId="0" borderId="0" xfId="0" applyFont="1" applyBorder="1" applyAlignment="1" applyProtection="1">
      <alignment vertical="center"/>
    </xf>
    <xf numFmtId="0" fontId="16" fillId="0" borderId="4" xfId="0" applyFont="1" applyBorder="1" applyAlignment="1" applyProtection="1">
      <alignment vertical="center"/>
    </xf>
    <xf numFmtId="0" fontId="16" fillId="0" borderId="0" xfId="2" applyFont="1" applyBorder="1" applyAlignment="1" applyProtection="1">
      <alignment horizontal="left" vertical="top"/>
    </xf>
    <xf numFmtId="0" fontId="16" fillId="0" borderId="0" xfId="2" applyFont="1" applyBorder="1" applyAlignment="1" applyProtection="1">
      <alignment vertical="center"/>
    </xf>
    <xf numFmtId="0" fontId="16" fillId="0" borderId="0" xfId="2" applyFont="1" applyBorder="1" applyAlignment="1" applyProtection="1">
      <alignment horizontal="left" vertical="center" wrapText="1"/>
    </xf>
    <xf numFmtId="0" fontId="16" fillId="0" borderId="11" xfId="0" applyFont="1" applyBorder="1" applyAlignment="1" applyProtection="1">
      <alignment horizontal="left" vertical="center"/>
    </xf>
    <xf numFmtId="0" fontId="16" fillId="0" borderId="11" xfId="0" applyFont="1" applyBorder="1" applyAlignment="1" applyProtection="1">
      <alignment vertical="center"/>
    </xf>
    <xf numFmtId="0" fontId="16" fillId="0" borderId="11" xfId="2" applyFont="1" applyBorder="1" applyAlignment="1" applyProtection="1">
      <alignment vertical="center"/>
    </xf>
    <xf numFmtId="0" fontId="16" fillId="0" borderId="11" xfId="2" applyFont="1" applyBorder="1" applyAlignment="1" applyProtection="1">
      <alignment horizontal="left" vertical="center" wrapText="1"/>
    </xf>
    <xf numFmtId="0" fontId="16" fillId="0" borderId="12" xfId="0" applyFont="1" applyBorder="1" applyAlignment="1" applyProtection="1">
      <alignment vertical="center"/>
    </xf>
    <xf numFmtId="0" fontId="16" fillId="0" borderId="0" xfId="0" applyFont="1" applyFill="1" applyAlignment="1" applyProtection="1">
      <alignment vertical="top"/>
    </xf>
    <xf numFmtId="0" fontId="16" fillId="0" borderId="0" xfId="0" applyFont="1" applyBorder="1" applyAlignment="1" applyProtection="1">
      <alignment horizontal="left" vertical="center"/>
    </xf>
    <xf numFmtId="0" fontId="17" fillId="0" borderId="36" xfId="0" applyFont="1" applyFill="1" applyBorder="1" applyAlignment="1" applyProtection="1">
      <alignment horizontal="center" vertical="top"/>
    </xf>
    <xf numFmtId="0" fontId="17" fillId="0" borderId="37" xfId="0" applyFont="1" applyFill="1" applyBorder="1" applyAlignment="1" applyProtection="1">
      <alignment horizontal="center" vertical="top"/>
    </xf>
    <xf numFmtId="0" fontId="16" fillId="0" borderId="37" xfId="0" applyFont="1" applyBorder="1" applyAlignment="1" applyProtection="1">
      <alignment vertical="top"/>
    </xf>
    <xf numFmtId="0" fontId="24" fillId="0" borderId="37" xfId="0" applyFont="1" applyBorder="1" applyAlignment="1" applyProtection="1">
      <alignment horizontal="center" vertical="top"/>
    </xf>
    <xf numFmtId="164" fontId="24" fillId="6" borderId="37" xfId="3" applyNumberFormat="1" applyFont="1" applyFill="1" applyBorder="1" applyAlignment="1" applyProtection="1">
      <alignment horizontal="center" vertical="top"/>
    </xf>
    <xf numFmtId="0" fontId="16" fillId="0" borderId="37" xfId="0" applyFont="1" applyFill="1" applyBorder="1" applyAlignment="1" applyProtection="1">
      <alignment vertical="top"/>
    </xf>
    <xf numFmtId="0" fontId="16" fillId="6" borderId="0" xfId="0" applyFont="1" applyFill="1" applyBorder="1" applyAlignment="1" applyProtection="1">
      <alignment horizontal="center" vertical="top"/>
    </xf>
    <xf numFmtId="0" fontId="25" fillId="0" borderId="0" xfId="0" applyFont="1" applyBorder="1" applyAlignment="1" applyProtection="1">
      <alignment vertical="top"/>
    </xf>
    <xf numFmtId="0" fontId="25" fillId="0" borderId="0" xfId="0" applyFont="1" applyAlignment="1" applyProtection="1">
      <alignment vertical="top"/>
    </xf>
    <xf numFmtId="0" fontId="25" fillId="3" borderId="76" xfId="0" applyFont="1" applyFill="1" applyBorder="1" applyAlignment="1" applyProtection="1">
      <alignment horizontal="center" vertical="center" textRotation="90" wrapText="1"/>
    </xf>
    <xf numFmtId="0" fontId="16" fillId="15" borderId="8"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Fill="1" applyAlignment="1" applyProtection="1">
      <alignment horizontal="center" vertical="center"/>
    </xf>
    <xf numFmtId="0" fontId="16" fillId="17" borderId="1" xfId="0" applyFont="1" applyFill="1" applyBorder="1" applyAlignment="1" applyProtection="1">
      <alignment vertical="top"/>
    </xf>
    <xf numFmtId="0" fontId="16" fillId="17" borderId="0" xfId="0" applyFont="1" applyFill="1" applyBorder="1" applyAlignment="1" applyProtection="1">
      <alignment vertical="top"/>
    </xf>
    <xf numFmtId="0" fontId="16" fillId="17" borderId="4" xfId="0" applyFont="1" applyFill="1" applyBorder="1" applyAlignment="1" applyProtection="1">
      <alignment vertical="top"/>
    </xf>
    <xf numFmtId="0" fontId="16" fillId="17" borderId="8" xfId="0" applyFont="1" applyFill="1" applyBorder="1" applyAlignment="1" applyProtection="1">
      <alignment horizontal="center" vertical="center"/>
    </xf>
    <xf numFmtId="0" fontId="16" fillId="18" borderId="10" xfId="4" quotePrefix="1" applyFont="1" applyFill="1" applyBorder="1" applyAlignment="1" applyProtection="1">
      <alignment vertical="center"/>
    </xf>
    <xf numFmtId="0" fontId="26" fillId="18" borderId="10" xfId="4" quotePrefix="1" applyFont="1" applyFill="1" applyBorder="1" applyAlignment="1" applyProtection="1">
      <alignment vertical="center"/>
    </xf>
    <xf numFmtId="0" fontId="16" fillId="16" borderId="16" xfId="0" applyFont="1" applyFill="1" applyBorder="1" applyAlignment="1" applyProtection="1">
      <alignment horizontal="center" vertical="center"/>
    </xf>
    <xf numFmtId="0" fontId="16" fillId="16" borderId="5" xfId="0" applyFont="1" applyFill="1" applyBorder="1" applyAlignment="1" applyProtection="1">
      <alignment horizontal="center" vertical="center"/>
    </xf>
    <xf numFmtId="1" fontId="16" fillId="16" borderId="5" xfId="0" applyNumberFormat="1" applyFont="1" applyFill="1" applyBorder="1" applyAlignment="1" applyProtection="1">
      <alignment horizontal="center" vertical="center"/>
    </xf>
    <xf numFmtId="164" fontId="16" fillId="16" borderId="5" xfId="0" applyNumberFormat="1" applyFont="1" applyFill="1" applyBorder="1" applyAlignment="1" applyProtection="1">
      <alignment horizontal="center" vertical="center"/>
    </xf>
    <xf numFmtId="165" fontId="16" fillId="16" borderId="5"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top"/>
    </xf>
    <xf numFmtId="0" fontId="16" fillId="19" borderId="5" xfId="0" applyFont="1" applyFill="1" applyBorder="1" applyAlignment="1" applyProtection="1">
      <alignment horizontal="center" vertical="top"/>
    </xf>
    <xf numFmtId="0" fontId="16" fillId="19" borderId="5" xfId="0" applyFont="1" applyFill="1" applyBorder="1" applyAlignment="1" applyProtection="1">
      <alignment horizontal="center" vertical="center"/>
    </xf>
    <xf numFmtId="1" fontId="16" fillId="19" borderId="5" xfId="0" applyNumberFormat="1" applyFont="1" applyFill="1" applyBorder="1" applyAlignment="1" applyProtection="1">
      <alignment horizontal="center" vertical="center"/>
    </xf>
    <xf numFmtId="164" fontId="16" fillId="19" borderId="5" xfId="0" applyNumberFormat="1" applyFont="1" applyFill="1" applyBorder="1" applyAlignment="1" applyProtection="1">
      <alignment horizontal="center" vertical="center"/>
    </xf>
    <xf numFmtId="165" fontId="16" fillId="19" borderId="5" xfId="0" applyNumberFormat="1" applyFont="1" applyFill="1" applyBorder="1" applyAlignment="1" applyProtection="1">
      <alignment horizontal="center" vertical="center" wrapText="1"/>
    </xf>
    <xf numFmtId="0" fontId="16" fillId="13" borderId="5" xfId="0" applyFont="1" applyFill="1" applyBorder="1" applyAlignment="1" applyProtection="1">
      <alignment horizontal="center" vertical="top"/>
    </xf>
    <xf numFmtId="0" fontId="16" fillId="13" borderId="5" xfId="0" applyFont="1" applyFill="1" applyBorder="1" applyAlignment="1" applyProtection="1">
      <alignment horizontal="center" vertical="center"/>
    </xf>
    <xf numFmtId="1" fontId="16" fillId="13" borderId="5" xfId="0" applyNumberFormat="1" applyFont="1" applyFill="1" applyBorder="1" applyAlignment="1" applyProtection="1">
      <alignment horizontal="center" vertical="center"/>
    </xf>
    <xf numFmtId="164" fontId="16" fillId="13" borderId="5" xfId="0" applyNumberFormat="1" applyFont="1" applyFill="1" applyBorder="1" applyAlignment="1" applyProtection="1">
      <alignment horizontal="center" vertical="center"/>
    </xf>
    <xf numFmtId="165" fontId="16" fillId="13" borderId="5" xfId="0" applyNumberFormat="1" applyFont="1" applyFill="1" applyBorder="1" applyAlignment="1" applyProtection="1">
      <alignment horizontal="center" vertical="center" wrapText="1"/>
    </xf>
    <xf numFmtId="0" fontId="16" fillId="20" borderId="5" xfId="0" applyFont="1" applyFill="1" applyBorder="1" applyAlignment="1" applyProtection="1">
      <alignment horizontal="center" vertical="top"/>
    </xf>
    <xf numFmtId="0" fontId="16" fillId="20" borderId="5" xfId="0" applyFont="1" applyFill="1" applyBorder="1" applyAlignment="1" applyProtection="1">
      <alignment horizontal="center" vertical="center"/>
    </xf>
    <xf numFmtId="164" fontId="16" fillId="20" borderId="5" xfId="0" applyNumberFormat="1" applyFont="1" applyFill="1" applyBorder="1" applyAlignment="1" applyProtection="1">
      <alignment horizontal="center" vertical="center"/>
    </xf>
    <xf numFmtId="165" fontId="16" fillId="20" borderId="5" xfId="0" applyNumberFormat="1" applyFont="1" applyFill="1" applyBorder="1" applyAlignment="1" applyProtection="1">
      <alignment horizontal="center" vertical="center" wrapText="1"/>
    </xf>
    <xf numFmtId="0" fontId="25" fillId="0" borderId="0" xfId="0" applyFont="1" applyFill="1" applyAlignment="1" applyProtection="1">
      <alignment vertical="top"/>
    </xf>
    <xf numFmtId="0" fontId="16" fillId="13" borderId="6" xfId="0" applyFont="1" applyFill="1" applyBorder="1" applyAlignment="1" applyProtection="1">
      <alignment horizontal="center" vertical="center"/>
    </xf>
    <xf numFmtId="1" fontId="16" fillId="13" borderId="6" xfId="0" applyNumberFormat="1" applyFont="1" applyFill="1" applyBorder="1" applyAlignment="1" applyProtection="1">
      <alignment horizontal="center" vertical="center"/>
    </xf>
    <xf numFmtId="164" fontId="16" fillId="13" borderId="6" xfId="0" applyNumberFormat="1" applyFont="1" applyFill="1" applyBorder="1" applyAlignment="1" applyProtection="1">
      <alignment horizontal="center" vertical="center"/>
    </xf>
    <xf numFmtId="165" fontId="16" fillId="13" borderId="6" xfId="0" applyNumberFormat="1" applyFont="1" applyFill="1" applyBorder="1" applyAlignment="1" applyProtection="1">
      <alignment horizontal="center" vertical="center" wrapText="1"/>
    </xf>
    <xf numFmtId="0" fontId="25" fillId="0" borderId="51" xfId="0" applyFont="1" applyBorder="1" applyAlignment="1" applyProtection="1">
      <alignment horizontal="center" vertical="center"/>
    </xf>
    <xf numFmtId="0" fontId="24" fillId="3" borderId="39" xfId="0" applyFont="1" applyFill="1" applyBorder="1" applyAlignment="1" applyProtection="1">
      <alignment horizontal="center" vertical="center"/>
    </xf>
    <xf numFmtId="0" fontId="24" fillId="3" borderId="39" xfId="0" applyFont="1" applyFill="1" applyBorder="1" applyAlignment="1" applyProtection="1">
      <alignment horizontal="center" vertical="center" wrapText="1"/>
    </xf>
    <xf numFmtId="164" fontId="16" fillId="15" borderId="39" xfId="0" applyNumberFormat="1" applyFont="1" applyFill="1" applyBorder="1" applyAlignment="1" applyProtection="1">
      <alignment horizontal="center" vertical="center"/>
    </xf>
    <xf numFmtId="165" fontId="24" fillId="3" borderId="39" xfId="0" applyNumberFormat="1" applyFont="1" applyFill="1" applyBorder="1" applyAlignment="1" applyProtection="1">
      <alignment horizontal="center" vertical="center" wrapText="1"/>
    </xf>
    <xf numFmtId="0" fontId="24" fillId="6" borderId="0" xfId="0" applyFont="1" applyFill="1" applyBorder="1" applyAlignment="1" applyProtection="1">
      <alignment horizontal="left" vertical="center"/>
    </xf>
    <xf numFmtId="0" fontId="16" fillId="6" borderId="0" xfId="0" applyFont="1" applyFill="1" applyBorder="1" applyAlignment="1" applyProtection="1">
      <alignment horizontal="left" vertical="top"/>
    </xf>
    <xf numFmtId="0" fontId="16" fillId="0" borderId="0" xfId="0" applyFont="1" applyAlignment="1" applyProtection="1">
      <alignment horizontal="left" vertical="center"/>
    </xf>
    <xf numFmtId="0" fontId="24" fillId="0" borderId="0" xfId="0" applyFont="1" applyBorder="1" applyAlignment="1" applyProtection="1">
      <alignment horizontal="left" vertical="center"/>
    </xf>
    <xf numFmtId="0" fontId="16" fillId="0" borderId="0" xfId="2" applyFont="1" applyBorder="1" applyAlignment="1" applyProtection="1">
      <alignment vertical="top" wrapText="1"/>
    </xf>
    <xf numFmtId="0" fontId="16" fillId="0" borderId="0" xfId="2" applyFont="1" applyBorder="1" applyAlignment="1" applyProtection="1">
      <alignment horizontal="left" vertical="top" wrapText="1"/>
    </xf>
    <xf numFmtId="0" fontId="16" fillId="0" borderId="0" xfId="0" applyFont="1" applyBorder="1" applyAlignment="1" applyProtection="1">
      <alignment horizontal="center" vertical="top"/>
    </xf>
    <xf numFmtId="0" fontId="16" fillId="16" borderId="7" xfId="0" applyFont="1" applyFill="1" applyBorder="1" applyAlignment="1" applyProtection="1">
      <alignment vertical="top"/>
    </xf>
    <xf numFmtId="0" fontId="24" fillId="19" borderId="11" xfId="0" applyFont="1" applyFill="1" applyBorder="1" applyAlignment="1" applyProtection="1">
      <alignment vertical="top"/>
    </xf>
    <xf numFmtId="0" fontId="24" fillId="19" borderId="16" xfId="0" applyFont="1" applyFill="1" applyBorder="1" applyAlignment="1" applyProtection="1">
      <alignment vertical="top"/>
    </xf>
    <xf numFmtId="0" fontId="16" fillId="0" borderId="16" xfId="0" applyFont="1" applyBorder="1" applyAlignment="1" applyProtection="1">
      <alignment horizontal="center" vertical="center" wrapText="1"/>
    </xf>
    <xf numFmtId="0" fontId="16" fillId="16" borderId="1" xfId="0" applyFont="1" applyFill="1" applyBorder="1" applyAlignment="1" applyProtection="1">
      <alignment vertical="top"/>
    </xf>
    <xf numFmtId="0" fontId="16" fillId="14" borderId="63" xfId="0" applyFont="1" applyFill="1" applyBorder="1" applyAlignment="1" applyProtection="1">
      <alignment horizontal="center" vertical="center" wrapText="1"/>
    </xf>
    <xf numFmtId="0" fontId="30" fillId="14" borderId="65" xfId="0" applyFont="1" applyFill="1" applyBorder="1" applyAlignment="1" applyProtection="1">
      <alignment vertical="top"/>
    </xf>
    <xf numFmtId="0" fontId="16" fillId="0" borderId="12"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29" fillId="0" borderId="8" xfId="0" applyFont="1" applyBorder="1" applyAlignment="1" applyProtection="1">
      <alignment horizontal="center" vertical="center"/>
      <protection locked="0"/>
    </xf>
    <xf numFmtId="0" fontId="16" fillId="10" borderId="13" xfId="0" applyFont="1" applyFill="1" applyBorder="1" applyAlignment="1" applyProtection="1">
      <alignment horizontal="center" vertical="center" wrapText="1"/>
    </xf>
    <xf numFmtId="0" fontId="16" fillId="10" borderId="14" xfId="0" applyFont="1" applyFill="1" applyBorder="1" applyAlignment="1" applyProtection="1">
      <alignment horizontal="center" vertical="center" wrapText="1"/>
    </xf>
    <xf numFmtId="0" fontId="25" fillId="16" borderId="7" xfId="0" applyFont="1" applyFill="1" applyBorder="1" applyAlignment="1" applyProtection="1">
      <alignment vertical="top"/>
    </xf>
    <xf numFmtId="0" fontId="24" fillId="10" borderId="0" xfId="0" applyFont="1" applyFill="1" applyBorder="1" applyAlignment="1" applyProtection="1">
      <alignment vertical="center"/>
    </xf>
    <xf numFmtId="0" fontId="24" fillId="10" borderId="0" xfId="0" applyFont="1" applyFill="1" applyBorder="1" applyAlignment="1" applyProtection="1">
      <alignment vertical="top"/>
    </xf>
    <xf numFmtId="0" fontId="16" fillId="10" borderId="0" xfId="0" applyFont="1" applyFill="1" applyBorder="1" applyAlignment="1" applyProtection="1">
      <alignment horizontal="center" vertical="center" wrapText="1"/>
    </xf>
    <xf numFmtId="165" fontId="24" fillId="11" borderId="0" xfId="0" applyNumberFormat="1" applyFont="1" applyFill="1" applyBorder="1" applyAlignment="1" applyProtection="1">
      <alignment horizontal="center" vertical="top"/>
    </xf>
    <xf numFmtId="165" fontId="24" fillId="11" borderId="4" xfId="0" applyNumberFormat="1" applyFont="1" applyFill="1" applyBorder="1" applyAlignment="1" applyProtection="1">
      <alignment horizontal="center" vertical="top"/>
    </xf>
    <xf numFmtId="0" fontId="24" fillId="10" borderId="0" xfId="0" applyFont="1" applyFill="1" applyBorder="1" applyAlignment="1" applyProtection="1">
      <alignment horizontal="left" vertical="center"/>
    </xf>
    <xf numFmtId="0" fontId="16" fillId="10" borderId="0" xfId="0" applyFont="1" applyFill="1" applyBorder="1" applyAlignment="1" applyProtection="1">
      <alignment horizontal="center" vertical="center"/>
    </xf>
    <xf numFmtId="0" fontId="16" fillId="10" borderId="0" xfId="0" applyNumberFormat="1" applyFont="1" applyFill="1" applyBorder="1" applyAlignment="1" applyProtection="1">
      <alignment vertical="top"/>
    </xf>
    <xf numFmtId="0" fontId="24" fillId="11" borderId="4" xfId="0" quotePrefix="1" applyFont="1" applyFill="1" applyBorder="1" applyAlignment="1" applyProtection="1">
      <alignment horizontal="right" vertical="top"/>
    </xf>
    <xf numFmtId="0" fontId="16" fillId="10" borderId="4" xfId="0" applyFont="1" applyFill="1" applyBorder="1" applyAlignment="1" applyProtection="1">
      <alignment vertical="top"/>
    </xf>
    <xf numFmtId="0" fontId="24" fillId="10" borderId="10" xfId="0" applyFont="1" applyFill="1" applyBorder="1" applyAlignment="1" applyProtection="1">
      <alignment horizontal="left" vertical="center"/>
    </xf>
    <xf numFmtId="0" fontId="24" fillId="10" borderId="11" xfId="0" applyFont="1" applyFill="1" applyBorder="1" applyAlignment="1" applyProtection="1">
      <alignment vertical="top"/>
    </xf>
    <xf numFmtId="0" fontId="16" fillId="10" borderId="11" xfId="0" applyFont="1" applyFill="1" applyBorder="1" applyAlignment="1" applyProtection="1">
      <alignment horizontal="center" vertical="center"/>
    </xf>
    <xf numFmtId="0" fontId="16" fillId="10" borderId="11" xfId="0" applyNumberFormat="1" applyFont="1" applyFill="1" applyBorder="1" applyAlignment="1" applyProtection="1">
      <alignment vertical="top"/>
    </xf>
    <xf numFmtId="0" fontId="16" fillId="10" borderId="12" xfId="0" applyFont="1" applyFill="1" applyBorder="1" applyAlignment="1" applyProtection="1">
      <alignment vertical="top"/>
    </xf>
    <xf numFmtId="0" fontId="25" fillId="16" borderId="1" xfId="0" applyFont="1" applyFill="1" applyBorder="1" applyAlignment="1" applyProtection="1">
      <alignment vertical="top"/>
    </xf>
    <xf numFmtId="0" fontId="16" fillId="14" borderId="59" xfId="0" applyFont="1" applyFill="1" applyBorder="1" applyAlignment="1" applyProtection="1">
      <alignment horizontal="center" vertical="center" wrapText="1"/>
    </xf>
    <xf numFmtId="0" fontId="24" fillId="14" borderId="60" xfId="0" applyFont="1" applyFill="1" applyBorder="1" applyAlignment="1" applyProtection="1">
      <alignment horizontal="center" vertical="center"/>
    </xf>
    <xf numFmtId="0" fontId="24" fillId="14" borderId="65" xfId="0" applyFont="1" applyFill="1" applyBorder="1" applyAlignment="1" applyProtection="1">
      <alignment horizontal="center" vertical="center"/>
    </xf>
    <xf numFmtId="0" fontId="16" fillId="0" borderId="8" xfId="0" applyFont="1" applyBorder="1" applyAlignment="1" applyProtection="1">
      <alignment horizontal="center" vertical="center" wrapText="1"/>
    </xf>
    <xf numFmtId="0" fontId="24" fillId="15" borderId="43" xfId="0" applyFont="1" applyFill="1" applyBorder="1" applyAlignment="1" applyProtection="1">
      <alignment horizontal="left" vertical="center"/>
    </xf>
    <xf numFmtId="0" fontId="24" fillId="15" borderId="43" xfId="0" applyFont="1" applyFill="1" applyBorder="1" applyAlignment="1" applyProtection="1">
      <alignment vertical="top"/>
    </xf>
    <xf numFmtId="0" fontId="16" fillId="15" borderId="43" xfId="0" applyFont="1" applyFill="1" applyBorder="1" applyAlignment="1" applyProtection="1">
      <alignment horizontal="center" vertical="center"/>
    </xf>
    <xf numFmtId="0" fontId="16" fillId="15" borderId="43" xfId="0" applyNumberFormat="1" applyFont="1" applyFill="1" applyBorder="1" applyAlignment="1" applyProtection="1">
      <alignment vertical="top"/>
    </xf>
    <xf numFmtId="0" fontId="16" fillId="15" borderId="44" xfId="0" applyFont="1" applyFill="1" applyBorder="1" applyAlignment="1" applyProtection="1">
      <alignment vertical="top"/>
    </xf>
    <xf numFmtId="0" fontId="24" fillId="15" borderId="0" xfId="0" applyFont="1" applyFill="1" applyBorder="1" applyAlignment="1" applyProtection="1">
      <alignment horizontal="left" vertical="center"/>
    </xf>
    <xf numFmtId="0" fontId="18" fillId="15" borderId="0" xfId="0" applyFont="1" applyFill="1" applyBorder="1" applyAlignment="1" applyProtection="1">
      <alignment horizontal="center" vertical="center"/>
    </xf>
    <xf numFmtId="165" fontId="35" fillId="15" borderId="0" xfId="0" applyNumberFormat="1" applyFont="1" applyFill="1" applyBorder="1" applyAlignment="1" applyProtection="1">
      <alignment horizontal="center" vertical="center"/>
    </xf>
    <xf numFmtId="9" fontId="35" fillId="15" borderId="0" xfId="3" applyFont="1" applyFill="1" applyBorder="1" applyAlignment="1" applyProtection="1">
      <alignment horizontal="center" vertical="center"/>
    </xf>
    <xf numFmtId="0" fontId="18" fillId="15" borderId="0" xfId="0" applyFont="1" applyFill="1" applyBorder="1" applyProtection="1"/>
    <xf numFmtId="165" fontId="24" fillId="15" borderId="41" xfId="0" applyNumberFormat="1" applyFont="1" applyFill="1" applyBorder="1" applyAlignment="1" applyProtection="1">
      <alignment horizontal="center" vertical="top"/>
    </xf>
    <xf numFmtId="0" fontId="25" fillId="16" borderId="8" xfId="0" applyFont="1" applyFill="1" applyBorder="1" applyAlignment="1" applyProtection="1">
      <alignment vertical="top"/>
    </xf>
    <xf numFmtId="0" fontId="35" fillId="15" borderId="37" xfId="0" applyFont="1" applyFill="1" applyBorder="1" applyAlignment="1" applyProtection="1">
      <alignment horizontal="left" vertical="center"/>
    </xf>
    <xf numFmtId="0" fontId="18" fillId="15" borderId="37" xfId="0" applyFont="1" applyFill="1" applyBorder="1" applyAlignment="1" applyProtection="1">
      <alignment horizontal="center" vertical="center"/>
    </xf>
    <xf numFmtId="0" fontId="18" fillId="15" borderId="37" xfId="0" applyFont="1" applyFill="1" applyBorder="1" applyProtection="1"/>
    <xf numFmtId="0" fontId="24" fillId="15" borderId="38" xfId="0" quotePrefix="1" applyFont="1" applyFill="1" applyBorder="1" applyAlignment="1" applyProtection="1">
      <alignment horizontal="right" vertical="top"/>
    </xf>
    <xf numFmtId="0" fontId="35" fillId="12" borderId="0" xfId="0" applyFont="1" applyFill="1" applyBorder="1" applyAlignment="1" applyProtection="1">
      <alignment horizontal="left" vertical="center"/>
    </xf>
    <xf numFmtId="0" fontId="18" fillId="12" borderId="0" xfId="0" applyFont="1" applyFill="1" applyBorder="1" applyAlignment="1" applyProtection="1">
      <alignment horizontal="center" vertical="center"/>
    </xf>
    <xf numFmtId="0" fontId="18" fillId="12" borderId="0" xfId="0" applyFont="1" applyFill="1" applyBorder="1" applyProtection="1"/>
    <xf numFmtId="0" fontId="24" fillId="12" borderId="0" xfId="0" quotePrefix="1" applyFont="1" applyFill="1" applyBorder="1" applyAlignment="1" applyProtection="1">
      <alignment horizontal="right" vertical="top"/>
    </xf>
    <xf numFmtId="0" fontId="16" fillId="2" borderId="3" xfId="0" applyNumberFormat="1" applyFont="1" applyFill="1" applyBorder="1" applyAlignment="1" applyProtection="1">
      <alignment horizontal="center" vertical="center"/>
    </xf>
    <xf numFmtId="1" fontId="16" fillId="2" borderId="3" xfId="0" applyNumberFormat="1" applyFont="1" applyFill="1" applyBorder="1" applyAlignment="1" applyProtection="1">
      <alignment horizontal="center" vertical="center"/>
    </xf>
    <xf numFmtId="0" fontId="25" fillId="20" borderId="7" xfId="0" applyFont="1" applyFill="1" applyBorder="1" applyAlignment="1" applyProtection="1">
      <alignment vertical="top"/>
    </xf>
    <xf numFmtId="0" fontId="30" fillId="19" borderId="15" xfId="0" applyFont="1" applyFill="1" applyBorder="1" applyAlignment="1" applyProtection="1">
      <alignment vertical="top"/>
    </xf>
    <xf numFmtId="0" fontId="30" fillId="19" borderId="13" xfId="0" applyFont="1" applyFill="1" applyBorder="1" applyAlignment="1" applyProtection="1">
      <alignment vertical="top"/>
    </xf>
    <xf numFmtId="0" fontId="30" fillId="19" borderId="52" xfId="0" applyFont="1" applyFill="1" applyBorder="1" applyAlignment="1" applyProtection="1">
      <alignment vertical="top"/>
    </xf>
    <xf numFmtId="0" fontId="30" fillId="14" borderId="43" xfId="0" applyFont="1" applyFill="1" applyBorder="1" applyAlignment="1" applyProtection="1">
      <alignment horizontal="left" vertical="top" indent="1"/>
    </xf>
    <xf numFmtId="0" fontId="24" fillId="14" borderId="43" xfId="0" applyFont="1" applyFill="1" applyBorder="1" applyAlignment="1" applyProtection="1">
      <alignment horizontal="center" vertical="center"/>
    </xf>
    <xf numFmtId="0" fontId="24" fillId="14" borderId="43" xfId="0" applyFont="1" applyFill="1" applyBorder="1" applyAlignment="1" applyProtection="1">
      <alignment horizontal="center" vertical="center" textRotation="90"/>
    </xf>
    <xf numFmtId="0" fontId="30" fillId="14" borderId="43" xfId="0" applyFont="1" applyFill="1" applyBorder="1" applyAlignment="1" applyProtection="1">
      <alignment vertical="top"/>
    </xf>
    <xf numFmtId="0" fontId="24" fillId="14" borderId="44" xfId="0" applyFont="1" applyFill="1" applyBorder="1" applyAlignment="1" applyProtection="1">
      <alignment horizontal="center" vertical="center"/>
    </xf>
    <xf numFmtId="0" fontId="36" fillId="14" borderId="0" xfId="0" applyFont="1" applyFill="1" applyBorder="1" applyAlignment="1" applyProtection="1">
      <alignment horizontal="center" vertical="center"/>
    </xf>
    <xf numFmtId="0" fontId="25" fillId="14" borderId="0" xfId="0" applyFont="1" applyFill="1" applyBorder="1" applyAlignment="1" applyProtection="1"/>
    <xf numFmtId="0" fontId="30" fillId="14" borderId="0" xfId="0" applyFont="1" applyFill="1" applyBorder="1" applyAlignment="1" applyProtection="1">
      <alignment horizontal="center"/>
    </xf>
    <xf numFmtId="0" fontId="30" fillId="14" borderId="0" xfId="0" applyFont="1" applyFill="1" applyBorder="1" applyAlignment="1" applyProtection="1">
      <alignment horizontal="center" vertical="center"/>
    </xf>
    <xf numFmtId="0" fontId="30" fillId="14" borderId="0" xfId="0" applyFont="1" applyFill="1" applyBorder="1" applyAlignment="1" applyProtection="1">
      <alignment vertical="top"/>
    </xf>
    <xf numFmtId="0" fontId="30" fillId="14" borderId="41" xfId="0" applyFont="1" applyFill="1" applyBorder="1" applyAlignment="1" applyProtection="1">
      <alignment vertical="top"/>
    </xf>
    <xf numFmtId="0" fontId="30" fillId="14" borderId="38" xfId="0" applyFont="1" applyFill="1" applyBorder="1" applyAlignment="1" applyProtection="1">
      <alignment horizontal="center"/>
    </xf>
    <xf numFmtId="0" fontId="16" fillId="0" borderId="11" xfId="0" applyFont="1" applyBorder="1" applyAlignment="1" applyProtection="1">
      <alignment horizontal="center" vertical="center"/>
    </xf>
    <xf numFmtId="0" fontId="16" fillId="10" borderId="13" xfId="0" applyFont="1" applyFill="1" applyBorder="1" applyAlignment="1" applyProtection="1">
      <alignment horizontal="left" vertical="center" wrapText="1"/>
    </xf>
    <xf numFmtId="0" fontId="16" fillId="20" borderId="7" xfId="0" applyFont="1" applyFill="1" applyBorder="1" applyAlignment="1" applyProtection="1">
      <alignment vertical="top"/>
    </xf>
    <xf numFmtId="0" fontId="16" fillId="10" borderId="0" xfId="0" applyFont="1" applyFill="1" applyBorder="1" applyAlignment="1" applyProtection="1">
      <alignment horizontal="left" vertical="center" wrapText="1"/>
    </xf>
    <xf numFmtId="0" fontId="16" fillId="10" borderId="4" xfId="0" applyFont="1" applyFill="1" applyBorder="1" applyAlignment="1" applyProtection="1">
      <alignment horizontal="center" vertical="center" wrapText="1"/>
    </xf>
    <xf numFmtId="0" fontId="16" fillId="20" borderId="1" xfId="0" applyFont="1" applyFill="1" applyBorder="1" applyAlignment="1" applyProtection="1">
      <alignment vertical="top"/>
    </xf>
    <xf numFmtId="0" fontId="30" fillId="14" borderId="61" xfId="0" applyFont="1" applyFill="1" applyBorder="1" applyAlignment="1" applyProtection="1">
      <alignment horizontal="left" vertical="top" indent="1"/>
    </xf>
    <xf numFmtId="0" fontId="30" fillId="14" borderId="47" xfId="0" applyFont="1" applyFill="1" applyBorder="1" applyAlignment="1" applyProtection="1">
      <alignment horizontal="center" vertical="top"/>
    </xf>
    <xf numFmtId="0" fontId="16" fillId="14" borderId="47" xfId="0" applyFont="1" applyFill="1" applyBorder="1" applyAlignment="1" applyProtection="1">
      <alignment vertical="top"/>
    </xf>
    <xf numFmtId="0" fontId="30" fillId="14" borderId="47" xfId="0" applyFont="1" applyFill="1" applyBorder="1" applyAlignment="1" applyProtection="1">
      <alignment horizontal="right" vertical="center"/>
    </xf>
    <xf numFmtId="0" fontId="30" fillId="14" borderId="47" xfId="0" applyFont="1" applyFill="1" applyBorder="1" applyAlignment="1" applyProtection="1">
      <alignment vertical="center"/>
    </xf>
    <xf numFmtId="0" fontId="30" fillId="14" borderId="49" xfId="0" applyFont="1" applyFill="1" applyBorder="1" applyAlignment="1" applyProtection="1">
      <alignment horizontal="center" vertical="top"/>
    </xf>
    <xf numFmtId="0" fontId="25" fillId="20" borderId="1" xfId="0" applyFont="1" applyFill="1" applyBorder="1" applyAlignment="1" applyProtection="1">
      <alignment vertical="top"/>
    </xf>
    <xf numFmtId="0" fontId="16" fillId="11" borderId="40" xfId="0" applyFont="1" applyFill="1" applyBorder="1" applyAlignment="1" applyProtection="1">
      <alignment horizontal="center" vertical="center"/>
    </xf>
    <xf numFmtId="0" fontId="16" fillId="11" borderId="0" xfId="0" quotePrefix="1" applyFont="1" applyFill="1" applyBorder="1" applyAlignment="1" applyProtection="1">
      <alignment vertical="top" wrapText="1"/>
    </xf>
    <xf numFmtId="0" fontId="16" fillId="11" borderId="0" xfId="0" applyFont="1" applyFill="1" applyBorder="1" applyAlignment="1" applyProtection="1">
      <alignment vertical="top" wrapText="1"/>
    </xf>
    <xf numFmtId="0" fontId="16" fillId="11" borderId="41" xfId="0" applyFont="1" applyFill="1" applyBorder="1" applyAlignment="1" applyProtection="1">
      <alignment vertical="top"/>
    </xf>
    <xf numFmtId="0" fontId="24" fillId="11" borderId="40" xfId="0" applyFont="1" applyFill="1" applyBorder="1" applyAlignment="1" applyProtection="1">
      <alignment horizontal="left" vertical="top"/>
    </xf>
    <xf numFmtId="0" fontId="24" fillId="11" borderId="0" xfId="0" applyFont="1" applyFill="1" applyBorder="1" applyAlignment="1" applyProtection="1">
      <alignment vertical="top"/>
    </xf>
    <xf numFmtId="0" fontId="16" fillId="11" borderId="0" xfId="0" applyFont="1" applyFill="1" applyBorder="1" applyAlignment="1" applyProtection="1">
      <alignment vertical="top"/>
    </xf>
    <xf numFmtId="165" fontId="24" fillId="11" borderId="41" xfId="0" applyNumberFormat="1" applyFont="1" applyFill="1" applyBorder="1" applyAlignment="1" applyProtection="1">
      <alignment horizontal="center" vertical="top"/>
    </xf>
    <xf numFmtId="0" fontId="24" fillId="11" borderId="40" xfId="0" applyFont="1" applyFill="1" applyBorder="1" applyAlignment="1" applyProtection="1">
      <alignment horizontal="left" vertical="center"/>
    </xf>
    <xf numFmtId="0" fontId="24" fillId="11" borderId="36" xfId="0" applyFont="1" applyFill="1" applyBorder="1" applyAlignment="1" applyProtection="1">
      <alignment horizontal="center" vertical="center"/>
    </xf>
    <xf numFmtId="0" fontId="24" fillId="11" borderId="37" xfId="0" applyFont="1" applyFill="1" applyBorder="1" applyAlignment="1" applyProtection="1">
      <alignment vertical="top"/>
    </xf>
    <xf numFmtId="0" fontId="16" fillId="11" borderId="37" xfId="0" applyFont="1" applyFill="1" applyBorder="1" applyAlignment="1" applyProtection="1">
      <alignment vertical="top"/>
    </xf>
    <xf numFmtId="0" fontId="24" fillId="11" borderId="38" xfId="0" applyFont="1" applyFill="1" applyBorder="1" applyAlignment="1" applyProtection="1">
      <alignment horizontal="right" vertical="top"/>
    </xf>
    <xf numFmtId="0" fontId="36" fillId="14" borderId="47" xfId="0" applyFont="1" applyFill="1" applyBorder="1" applyAlignment="1" applyProtection="1">
      <alignment horizontal="center" vertical="center" wrapText="1"/>
    </xf>
    <xf numFmtId="0" fontId="30" fillId="14" borderId="47" xfId="0" applyFont="1" applyFill="1" applyBorder="1" applyAlignment="1" applyProtection="1">
      <alignment horizontal="center" vertical="center"/>
    </xf>
    <xf numFmtId="0" fontId="36" fillId="14" borderId="47" xfId="0" applyFont="1" applyFill="1" applyBorder="1" applyAlignment="1" applyProtection="1">
      <alignment vertical="top"/>
    </xf>
    <xf numFmtId="0" fontId="16" fillId="0" borderId="3" xfId="0" applyFont="1" applyBorder="1" applyAlignment="1" applyProtection="1">
      <alignment horizontal="center" vertical="center"/>
    </xf>
    <xf numFmtId="0" fontId="16" fillId="11" borderId="0" xfId="0" applyFont="1" applyFill="1" applyBorder="1" applyAlignment="1" applyProtection="1">
      <alignment horizontal="left" vertical="center"/>
    </xf>
    <xf numFmtId="0" fontId="16" fillId="11" borderId="4" xfId="0" applyFont="1" applyFill="1" applyBorder="1" applyAlignment="1" applyProtection="1">
      <alignment vertical="top"/>
    </xf>
    <xf numFmtId="0" fontId="24" fillId="11" borderId="0" xfId="0" applyFont="1" applyFill="1" applyBorder="1" applyAlignment="1" applyProtection="1">
      <alignment horizontal="left" vertical="center"/>
    </xf>
    <xf numFmtId="0" fontId="24" fillId="11" borderId="4" xfId="0" applyFont="1" applyFill="1" applyBorder="1" applyAlignment="1" applyProtection="1">
      <alignment horizontal="right" vertical="top"/>
    </xf>
    <xf numFmtId="0" fontId="30" fillId="14" borderId="47" xfId="0" applyFont="1" applyFill="1" applyBorder="1" applyAlignment="1" applyProtection="1">
      <alignment horizontal="left" vertical="center"/>
    </xf>
    <xf numFmtId="0" fontId="16" fillId="0" borderId="53" xfId="0" applyFont="1" applyBorder="1" applyAlignment="1" applyProtection="1">
      <alignment horizontal="center" vertical="center"/>
    </xf>
    <xf numFmtId="0" fontId="25" fillId="0" borderId="28" xfId="0" applyFont="1" applyBorder="1" applyAlignment="1" applyProtection="1">
      <alignment vertical="top"/>
    </xf>
    <xf numFmtId="0" fontId="16" fillId="11" borderId="9" xfId="0" applyFont="1" applyFill="1" applyBorder="1" applyAlignment="1" applyProtection="1">
      <alignment horizontal="left" vertical="center"/>
    </xf>
    <xf numFmtId="0" fontId="16" fillId="11" borderId="13" xfId="0" applyFont="1" applyFill="1" applyBorder="1" applyAlignment="1" applyProtection="1">
      <alignment vertical="top"/>
    </xf>
    <xf numFmtId="0" fontId="16" fillId="11" borderId="13" xfId="0" quotePrefix="1" applyFont="1" applyFill="1" applyBorder="1" applyAlignment="1" applyProtection="1">
      <alignment vertical="top" wrapText="1"/>
    </xf>
    <xf numFmtId="0" fontId="16" fillId="11" borderId="13" xfId="0" applyFont="1" applyFill="1" applyBorder="1" applyAlignment="1" applyProtection="1">
      <alignment vertical="top" wrapText="1"/>
    </xf>
    <xf numFmtId="0" fontId="16" fillId="11" borderId="14" xfId="0" applyFont="1" applyFill="1" applyBorder="1" applyAlignment="1" applyProtection="1">
      <alignment vertical="top"/>
    </xf>
    <xf numFmtId="0" fontId="24" fillId="11" borderId="1" xfId="0" applyFont="1" applyFill="1" applyBorder="1" applyAlignment="1" applyProtection="1">
      <alignment horizontal="left" vertical="center"/>
    </xf>
    <xf numFmtId="0" fontId="16" fillId="11" borderId="10" xfId="0" applyFont="1" applyFill="1" applyBorder="1" applyAlignment="1" applyProtection="1">
      <alignment horizontal="left" vertical="center"/>
    </xf>
    <xf numFmtId="0" fontId="16" fillId="11" borderId="11" xfId="0" applyFont="1" applyFill="1" applyBorder="1" applyAlignment="1" applyProtection="1">
      <alignment vertical="top"/>
    </xf>
    <xf numFmtId="0" fontId="16" fillId="11" borderId="11" xfId="0" quotePrefix="1" applyFont="1" applyFill="1" applyBorder="1" applyAlignment="1" applyProtection="1">
      <alignment vertical="top" wrapText="1"/>
    </xf>
    <xf numFmtId="0" fontId="16" fillId="11" borderId="11" xfId="0" applyFont="1" applyFill="1" applyBorder="1" applyAlignment="1" applyProtection="1">
      <alignment vertical="top" wrapText="1"/>
    </xf>
    <xf numFmtId="0" fontId="16" fillId="11" borderId="12" xfId="0" applyFont="1" applyFill="1" applyBorder="1" applyAlignment="1" applyProtection="1">
      <alignment vertical="top"/>
    </xf>
    <xf numFmtId="0" fontId="16" fillId="0" borderId="15"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6" xfId="0" applyFont="1" applyBorder="1" applyAlignment="1" applyProtection="1">
      <alignment horizontal="center" vertical="center"/>
    </xf>
    <xf numFmtId="0" fontId="24" fillId="11" borderId="10" xfId="0" applyFont="1" applyFill="1" applyBorder="1" applyAlignment="1" applyProtection="1">
      <alignment horizontal="left" vertical="center"/>
    </xf>
    <xf numFmtId="0" fontId="24" fillId="11" borderId="11" xfId="0" applyFont="1" applyFill="1" applyBorder="1" applyAlignment="1" applyProtection="1">
      <alignment vertical="top"/>
    </xf>
    <xf numFmtId="0" fontId="24" fillId="11" borderId="12" xfId="0" applyFont="1" applyFill="1" applyBorder="1" applyAlignment="1" applyProtection="1">
      <alignment horizontal="right" vertical="top"/>
    </xf>
    <xf numFmtId="0" fontId="16" fillId="0" borderId="15" xfId="0" applyFont="1" applyBorder="1" applyAlignment="1" applyProtection="1">
      <alignment vertical="center"/>
    </xf>
    <xf numFmtId="0" fontId="16" fillId="0" borderId="53" xfId="0" applyFont="1" applyBorder="1" applyAlignment="1" applyProtection="1">
      <alignment vertical="center"/>
    </xf>
    <xf numFmtId="0" fontId="16" fillId="0" borderId="5" xfId="0" applyFont="1" applyBorder="1" applyAlignment="1" applyProtection="1">
      <alignment vertical="center"/>
    </xf>
    <xf numFmtId="0" fontId="16" fillId="0" borderId="8" xfId="0" applyFont="1" applyBorder="1" applyAlignment="1" applyProtection="1">
      <alignment horizontal="center" vertical="top" wrapText="1"/>
    </xf>
    <xf numFmtId="0" fontId="16" fillId="0" borderId="5" xfId="0" applyFont="1" applyBorder="1" applyAlignment="1" applyProtection="1">
      <alignment horizontal="center" vertical="center" wrapText="1"/>
    </xf>
    <xf numFmtId="164" fontId="24" fillId="6" borderId="0" xfId="3" applyNumberFormat="1" applyFont="1" applyFill="1" applyBorder="1" applyAlignment="1" applyProtection="1">
      <alignment horizontal="center" vertical="top"/>
    </xf>
    <xf numFmtId="0" fontId="16" fillId="15" borderId="0" xfId="0" applyFont="1" applyFill="1" applyBorder="1" applyAlignment="1" applyProtection="1">
      <alignment horizontal="left" vertical="center"/>
    </xf>
    <xf numFmtId="0" fontId="16" fillId="15" borderId="0" xfId="0" applyFont="1" applyFill="1" applyBorder="1" applyAlignment="1" applyProtection="1">
      <alignment vertical="top"/>
    </xf>
    <xf numFmtId="0" fontId="16" fillId="15" borderId="0" xfId="0" quotePrefix="1" applyFont="1" applyFill="1" applyBorder="1" applyAlignment="1" applyProtection="1">
      <alignment vertical="top" wrapText="1"/>
    </xf>
    <xf numFmtId="0" fontId="16" fillId="15" borderId="0" xfId="0" applyFont="1" applyFill="1" applyBorder="1" applyAlignment="1" applyProtection="1">
      <alignment vertical="top" wrapText="1"/>
    </xf>
    <xf numFmtId="0" fontId="16" fillId="15" borderId="4" xfId="0" applyFont="1" applyFill="1" applyBorder="1" applyAlignment="1" applyProtection="1">
      <alignment vertical="top"/>
    </xf>
    <xf numFmtId="0" fontId="24" fillId="15" borderId="0" xfId="0" applyFont="1" applyFill="1" applyBorder="1" applyAlignment="1" applyProtection="1">
      <alignment vertical="top"/>
    </xf>
    <xf numFmtId="165" fontId="24" fillId="15" borderId="4" xfId="0" applyNumberFormat="1" applyFont="1" applyFill="1" applyBorder="1" applyAlignment="1" applyProtection="1">
      <alignment horizontal="center" vertical="top"/>
    </xf>
    <xf numFmtId="0" fontId="16" fillId="20" borderId="8" xfId="0" applyFont="1" applyFill="1" applyBorder="1" applyAlignment="1" applyProtection="1">
      <alignment vertical="top"/>
    </xf>
    <xf numFmtId="0" fontId="24" fillId="15" borderId="11" xfId="0" applyFont="1" applyFill="1" applyBorder="1" applyAlignment="1" applyProtection="1">
      <alignment horizontal="left" vertical="center"/>
    </xf>
    <xf numFmtId="0" fontId="24" fillId="15" borderId="11" xfId="0" applyFont="1" applyFill="1" applyBorder="1" applyAlignment="1" applyProtection="1">
      <alignment vertical="top"/>
    </xf>
    <xf numFmtId="0" fontId="16" fillId="15" borderId="11" xfId="0" applyFont="1" applyFill="1" applyBorder="1" applyAlignment="1" applyProtection="1">
      <alignment vertical="top"/>
    </xf>
    <xf numFmtId="0" fontId="24" fillId="15" borderId="12" xfId="0" applyFont="1" applyFill="1" applyBorder="1" applyAlignment="1" applyProtection="1">
      <alignment horizontal="right" vertical="top"/>
    </xf>
    <xf numFmtId="0" fontId="25" fillId="0" borderId="0" xfId="0" applyFont="1" applyBorder="1" applyAlignment="1" applyProtection="1">
      <alignment horizontal="center" vertical="center"/>
    </xf>
    <xf numFmtId="0" fontId="24" fillId="3" borderId="5" xfId="0" applyFont="1" applyFill="1" applyBorder="1" applyAlignment="1" applyProtection="1">
      <alignment horizontal="center" vertical="center"/>
    </xf>
    <xf numFmtId="0" fontId="16" fillId="0" borderId="0" xfId="0" applyFont="1" applyBorder="1" applyAlignment="1" applyProtection="1">
      <alignment vertical="top" wrapText="1"/>
    </xf>
    <xf numFmtId="0" fontId="16" fillId="0" borderId="13" xfId="0" applyFont="1" applyBorder="1" applyAlignment="1" applyProtection="1">
      <alignment vertical="top"/>
    </xf>
    <xf numFmtId="0" fontId="18" fillId="0" borderId="13" xfId="0" applyFont="1" applyFill="1" applyBorder="1" applyAlignment="1" applyProtection="1">
      <alignment horizontal="left" vertical="top"/>
    </xf>
    <xf numFmtId="0" fontId="25" fillId="19" borderId="57" xfId="0" applyFont="1" applyFill="1" applyBorder="1" applyAlignment="1" applyProtection="1">
      <alignment horizontal="center" vertical="top" wrapText="1"/>
      <protection locked="0"/>
    </xf>
    <xf numFmtId="0" fontId="25" fillId="19" borderId="58" xfId="0" applyFont="1" applyFill="1" applyBorder="1" applyAlignment="1" applyProtection="1">
      <alignment horizontal="center" vertical="top" wrapText="1"/>
      <protection locked="0"/>
    </xf>
    <xf numFmtId="0" fontId="25" fillId="19" borderId="23" xfId="0" applyFont="1" applyFill="1" applyBorder="1" applyAlignment="1" applyProtection="1">
      <alignment horizontal="center" vertical="top" wrapText="1"/>
      <protection locked="0"/>
    </xf>
    <xf numFmtId="0" fontId="16" fillId="19" borderId="32" xfId="0" applyFont="1" applyFill="1" applyBorder="1" applyAlignment="1" applyProtection="1">
      <alignment horizontal="center" vertical="top" wrapText="1"/>
      <protection locked="0"/>
    </xf>
    <xf numFmtId="0" fontId="24" fillId="0" borderId="5" xfId="0" applyFont="1" applyFill="1" applyBorder="1" applyAlignment="1" applyProtection="1">
      <alignment horizontal="center" vertical="center" readingOrder="1"/>
      <protection locked="0"/>
    </xf>
    <xf numFmtId="0" fontId="24" fillId="0" borderId="58" xfId="0" applyFont="1" applyBorder="1" applyAlignment="1" applyProtection="1">
      <alignment horizontal="center" vertical="center"/>
      <protection locked="0"/>
    </xf>
    <xf numFmtId="0" fontId="24" fillId="0" borderId="22" xfId="0" applyFont="1" applyFill="1" applyBorder="1" applyAlignment="1" applyProtection="1">
      <alignment horizontal="center" vertical="center" readingOrder="1"/>
      <protection locked="0"/>
    </xf>
    <xf numFmtId="0" fontId="24" fillId="0" borderId="23" xfId="0" applyFont="1" applyBorder="1" applyAlignment="1" applyProtection="1">
      <alignment horizontal="center" vertical="center"/>
      <protection locked="0"/>
    </xf>
    <xf numFmtId="0" fontId="24" fillId="0" borderId="66" xfId="0" applyFont="1" applyBorder="1" applyAlignment="1" applyProtection="1">
      <alignment horizontal="center" vertical="center"/>
      <protection locked="0"/>
    </xf>
    <xf numFmtId="0" fontId="24" fillId="3" borderId="16" xfId="0" applyFont="1" applyFill="1" applyBorder="1" applyAlignment="1" applyProtection="1">
      <alignment horizontal="center" vertical="center"/>
    </xf>
    <xf numFmtId="0" fontId="26" fillId="0" borderId="66"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22" xfId="0" applyFont="1" applyBorder="1" applyAlignment="1" applyProtection="1">
      <alignment vertical="center" wrapText="1"/>
      <protection locked="0"/>
    </xf>
    <xf numFmtId="0" fontId="26" fillId="0" borderId="7" xfId="0" applyFont="1" applyBorder="1" applyAlignment="1" applyProtection="1">
      <alignment vertical="center" wrapText="1"/>
      <protection locked="0"/>
    </xf>
    <xf numFmtId="0" fontId="26" fillId="0" borderId="22" xfId="0" applyFont="1" applyFill="1" applyBorder="1" applyAlignment="1" applyProtection="1">
      <alignment horizontal="left" vertical="center" wrapText="1"/>
      <protection locked="0"/>
    </xf>
    <xf numFmtId="0" fontId="16" fillId="11" borderId="0" xfId="0" quotePrefix="1" applyFont="1" applyFill="1" applyBorder="1" applyAlignment="1" applyProtection="1">
      <alignment vertical="top" wrapText="1"/>
      <protection locked="0"/>
    </xf>
    <xf numFmtId="0" fontId="16" fillId="11" borderId="0" xfId="0" applyFont="1" applyFill="1" applyBorder="1" applyAlignment="1" applyProtection="1">
      <alignment vertical="top" wrapText="1"/>
      <protection locked="0"/>
    </xf>
    <xf numFmtId="0" fontId="24" fillId="11" borderId="0" xfId="0" applyFont="1" applyFill="1" applyBorder="1" applyAlignment="1" applyProtection="1">
      <alignment vertical="top"/>
      <protection locked="0"/>
    </xf>
    <xf numFmtId="0" fontId="16" fillId="11" borderId="0" xfId="0" applyFont="1" applyFill="1" applyBorder="1" applyAlignment="1" applyProtection="1">
      <alignment vertical="top"/>
      <protection locked="0"/>
    </xf>
    <xf numFmtId="0" fontId="30" fillId="14" borderId="47" xfId="0" applyFont="1" applyFill="1" applyBorder="1" applyAlignment="1" applyProtection="1">
      <alignment vertical="center"/>
      <protection locked="0"/>
    </xf>
    <xf numFmtId="0" fontId="30" fillId="14" borderId="47" xfId="0" applyFont="1" applyFill="1" applyBorder="1" applyAlignment="1" applyProtection="1">
      <alignment horizontal="left" vertical="center"/>
      <protection locked="0"/>
    </xf>
    <xf numFmtId="0" fontId="30" fillId="19" borderId="15" xfId="0" applyFont="1" applyFill="1" applyBorder="1" applyAlignment="1" applyProtection="1">
      <alignment vertical="top"/>
      <protection locked="0"/>
    </xf>
    <xf numFmtId="0" fontId="16" fillId="0" borderId="0" xfId="0" applyFont="1" applyBorder="1" applyAlignment="1" applyProtection="1">
      <alignment vertical="top"/>
      <protection locked="0"/>
    </xf>
    <xf numFmtId="0" fontId="17"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top"/>
      <protection locked="0"/>
    </xf>
    <xf numFmtId="0" fontId="16" fillId="0" borderId="0" xfId="0" applyFont="1" applyAlignment="1" applyProtection="1">
      <alignment vertical="top"/>
      <protection locked="0"/>
    </xf>
    <xf numFmtId="0" fontId="16" fillId="0" borderId="0" xfId="0" applyFont="1" applyAlignment="1" applyProtection="1">
      <alignment vertical="center"/>
      <protection locked="0"/>
    </xf>
    <xf numFmtId="0" fontId="16" fillId="6" borderId="0" xfId="0" applyFont="1" applyFill="1" applyBorder="1" applyAlignment="1" applyProtection="1">
      <alignment horizontal="center" vertical="top"/>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top"/>
      <protection locked="0"/>
    </xf>
    <xf numFmtId="1" fontId="24" fillId="0" borderId="0" xfId="0" applyNumberFormat="1" applyFont="1" applyFill="1" applyBorder="1" applyAlignment="1" applyProtection="1">
      <alignment horizontal="center" vertical="top"/>
      <protection locked="0"/>
    </xf>
    <xf numFmtId="0" fontId="16" fillId="0" borderId="0" xfId="2" applyFont="1" applyBorder="1" applyAlignment="1" applyProtection="1">
      <alignment horizontal="left" vertical="top" wrapText="1"/>
      <protection locked="0"/>
    </xf>
    <xf numFmtId="0" fontId="25" fillId="0" borderId="0" xfId="0" applyFont="1" applyAlignment="1" applyProtection="1">
      <alignment vertical="top"/>
      <protection locked="0"/>
    </xf>
    <xf numFmtId="0" fontId="25" fillId="0" borderId="1" xfId="0" applyFont="1" applyBorder="1" applyAlignment="1" applyProtection="1">
      <alignment vertical="top"/>
      <protection locked="0"/>
    </xf>
    <xf numFmtId="0" fontId="25" fillId="0" borderId="0" xfId="0" applyFont="1" applyFill="1" applyAlignment="1" applyProtection="1">
      <alignment vertical="top"/>
      <protection locked="0"/>
    </xf>
    <xf numFmtId="0" fontId="21" fillId="0" borderId="0" xfId="0" applyFont="1" applyAlignment="1" applyProtection="1">
      <alignment vertical="top"/>
      <protection locked="0"/>
    </xf>
    <xf numFmtId="0" fontId="21" fillId="0" borderId="0" xfId="0" applyFont="1" applyFill="1" applyAlignment="1" applyProtection="1">
      <alignment vertical="top"/>
      <protection locked="0"/>
    </xf>
    <xf numFmtId="0" fontId="13" fillId="0" borderId="0" xfId="0" applyFont="1" applyProtection="1">
      <protection locked="0"/>
    </xf>
    <xf numFmtId="0" fontId="16" fillId="0" borderId="0" xfId="0" applyFont="1" applyFill="1" applyAlignment="1" applyProtection="1">
      <alignment vertical="top"/>
      <protection locked="0"/>
    </xf>
    <xf numFmtId="164" fontId="24" fillId="6" borderId="0" xfId="3" applyNumberFormat="1" applyFont="1" applyFill="1" applyBorder="1" applyAlignment="1" applyProtection="1">
      <alignment horizontal="center" vertical="top"/>
      <protection locked="0"/>
    </xf>
    <xf numFmtId="0" fontId="24" fillId="0" borderId="30"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36" fillId="14" borderId="47" xfId="0" applyFont="1" applyFill="1" applyBorder="1" applyAlignment="1" applyProtection="1">
      <alignment horizontal="center"/>
    </xf>
    <xf numFmtId="0" fontId="16" fillId="0" borderId="5" xfId="0" applyFont="1" applyBorder="1" applyAlignment="1" applyProtection="1">
      <alignment horizontal="center" vertical="center"/>
    </xf>
    <xf numFmtId="0" fontId="24" fillId="15" borderId="3" xfId="0" applyFont="1" applyFill="1" applyBorder="1" applyAlignment="1" applyProtection="1">
      <alignment horizontal="center" vertical="center"/>
    </xf>
    <xf numFmtId="0" fontId="36" fillId="14" borderId="37" xfId="0" applyFont="1" applyFill="1" applyBorder="1" applyAlignment="1" applyProtection="1">
      <alignment horizontal="center"/>
    </xf>
    <xf numFmtId="0" fontId="16" fillId="0" borderId="0" xfId="0" applyFont="1" applyBorder="1" applyAlignment="1" applyProtection="1">
      <alignment horizontal="left" vertical="top"/>
    </xf>
    <xf numFmtId="0" fontId="24" fillId="11" borderId="5" xfId="0" applyFont="1" applyFill="1" applyBorder="1" applyAlignment="1" applyProtection="1">
      <alignment horizontal="center" vertical="center" wrapText="1"/>
    </xf>
    <xf numFmtId="0" fontId="16" fillId="20" borderId="16" xfId="0" applyFont="1" applyFill="1" applyBorder="1" applyAlignment="1" applyProtection="1">
      <alignment horizontal="center" vertical="top"/>
    </xf>
    <xf numFmtId="0" fontId="18" fillId="0" borderId="1"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1" xfId="0" applyFont="1" applyFill="1" applyBorder="1" applyAlignment="1" applyProtection="1">
      <alignment horizontal="right" vertical="top"/>
    </xf>
    <xf numFmtId="0" fontId="18" fillId="0" borderId="0" xfId="0" applyFont="1" applyFill="1" applyBorder="1" applyAlignment="1" applyProtection="1">
      <alignment horizontal="right" vertical="top"/>
    </xf>
    <xf numFmtId="0" fontId="18" fillId="0" borderId="0" xfId="2" applyFont="1" applyFill="1" applyBorder="1" applyAlignment="1" applyProtection="1">
      <alignment horizontal="right" vertical="center"/>
    </xf>
    <xf numFmtId="0" fontId="18" fillId="0" borderId="0" xfId="0" applyFont="1" applyFill="1" applyBorder="1" applyAlignment="1" applyProtection="1">
      <alignment horizontal="right" vertical="top" wrapText="1"/>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24" fillId="0" borderId="22" xfId="0" applyFont="1" applyBorder="1" applyAlignment="1" applyProtection="1">
      <alignment horizontal="center" vertical="center"/>
      <protection locked="0"/>
    </xf>
    <xf numFmtId="0" fontId="24" fillId="0" borderId="66" xfId="0" applyFont="1" applyFill="1" applyBorder="1" applyAlignment="1" applyProtection="1">
      <alignment horizontal="center" vertical="center" readingOrder="1"/>
      <protection locked="0"/>
    </xf>
    <xf numFmtId="0" fontId="16" fillId="0" borderId="73" xfId="0" applyFont="1" applyBorder="1" applyAlignment="1" applyProtection="1">
      <alignment vertical="top"/>
    </xf>
    <xf numFmtId="0" fontId="16" fillId="0" borderId="13" xfId="0" applyFont="1" applyBorder="1" applyAlignment="1" applyProtection="1">
      <alignment horizontal="left" vertical="top"/>
    </xf>
    <xf numFmtId="0" fontId="16" fillId="0" borderId="13" xfId="0" applyFont="1" applyBorder="1" applyAlignment="1" applyProtection="1">
      <alignment vertical="top" wrapText="1"/>
    </xf>
    <xf numFmtId="0" fontId="16" fillId="16" borderId="7" xfId="0" applyFont="1" applyFill="1" applyBorder="1" applyProtection="1"/>
    <xf numFmtId="0" fontId="16" fillId="0" borderId="0" xfId="0" applyFont="1" applyProtection="1">
      <protection locked="0"/>
    </xf>
    <xf numFmtId="0" fontId="16" fillId="0" borderId="0" xfId="0" applyFont="1" applyProtection="1"/>
    <xf numFmtId="0" fontId="16" fillId="15" borderId="0" xfId="0" applyFont="1" applyFill="1" applyBorder="1" applyProtection="1"/>
    <xf numFmtId="0" fontId="16" fillId="15" borderId="37" xfId="0" applyFont="1" applyFill="1" applyBorder="1" applyProtection="1"/>
    <xf numFmtId="0" fontId="16" fillId="12" borderId="0" xfId="0" applyFont="1" applyFill="1" applyBorder="1" applyProtection="1"/>
    <xf numFmtId="0" fontId="16" fillId="20" borderId="7" xfId="0" applyFont="1" applyFill="1" applyBorder="1" applyProtection="1"/>
    <xf numFmtId="0" fontId="32" fillId="11" borderId="4" xfId="0" quotePrefix="1" applyFont="1" applyFill="1" applyBorder="1" applyAlignment="1" applyProtection="1">
      <alignment horizontal="right" vertical="top"/>
    </xf>
    <xf numFmtId="0" fontId="32" fillId="15" borderId="41" xfId="0" quotePrefix="1" applyFont="1" applyFill="1" applyBorder="1" applyAlignment="1" applyProtection="1">
      <alignment horizontal="right" vertical="top"/>
    </xf>
    <xf numFmtId="0" fontId="32" fillId="11" borderId="41" xfId="0" quotePrefix="1" applyFont="1" applyFill="1" applyBorder="1" applyAlignment="1" applyProtection="1">
      <alignment horizontal="right" vertical="top"/>
    </xf>
    <xf numFmtId="0" fontId="32" fillId="11" borderId="4" xfId="0" applyFont="1" applyFill="1" applyBorder="1" applyAlignment="1" applyProtection="1">
      <alignment horizontal="right" vertical="top"/>
    </xf>
    <xf numFmtId="0" fontId="32" fillId="15" borderId="4" xfId="0" applyFont="1" applyFill="1" applyBorder="1" applyAlignment="1" applyProtection="1">
      <alignment horizontal="right" vertical="top"/>
    </xf>
    <xf numFmtId="0" fontId="16" fillId="19" borderId="26" xfId="0" applyFont="1" applyFill="1" applyBorder="1" applyAlignment="1" applyProtection="1">
      <alignment horizontal="left" vertical="top" wrapText="1"/>
      <protection locked="0"/>
    </xf>
    <xf numFmtId="0" fontId="16" fillId="19" borderId="20" xfId="0" applyFont="1" applyFill="1" applyBorder="1" applyAlignment="1" applyProtection="1">
      <alignment horizontal="center" vertical="top" wrapText="1"/>
      <protection locked="0"/>
    </xf>
    <xf numFmtId="0" fontId="16" fillId="19" borderId="57" xfId="0" applyFont="1" applyFill="1" applyBorder="1" applyAlignment="1" applyProtection="1">
      <alignment vertical="top" wrapText="1"/>
      <protection locked="0"/>
    </xf>
    <xf numFmtId="0" fontId="16" fillId="19" borderId="58" xfId="0" applyFont="1" applyFill="1" applyBorder="1" applyAlignment="1" applyProtection="1">
      <alignment vertical="top" wrapText="1"/>
      <protection locked="0"/>
    </xf>
    <xf numFmtId="0" fontId="16" fillId="19" borderId="23" xfId="0" applyFont="1" applyFill="1" applyBorder="1" applyAlignment="1" applyProtection="1">
      <alignment vertical="top" wrapText="1"/>
      <protection locked="0"/>
    </xf>
    <xf numFmtId="0" fontId="29" fillId="15" borderId="5" xfId="0" applyFont="1" applyFill="1" applyBorder="1" applyAlignment="1" applyProtection="1">
      <alignment horizontal="center" vertical="center"/>
    </xf>
    <xf numFmtId="0" fontId="26" fillId="19" borderId="57" xfId="0" applyFont="1" applyFill="1" applyBorder="1" applyAlignment="1" applyProtection="1">
      <alignment vertical="top" wrapText="1"/>
      <protection locked="0"/>
    </xf>
    <xf numFmtId="0" fontId="26" fillId="19" borderId="22" xfId="0" applyFont="1" applyFill="1" applyBorder="1" applyAlignment="1" applyProtection="1">
      <alignment vertical="top" wrapText="1"/>
      <protection locked="0"/>
    </xf>
    <xf numFmtId="0" fontId="26" fillId="19" borderId="23" xfId="0" applyFont="1" applyFill="1" applyBorder="1" applyAlignment="1" applyProtection="1">
      <alignment vertical="top" wrapText="1"/>
      <protection locked="0"/>
    </xf>
    <xf numFmtId="0" fontId="35" fillId="3" borderId="16" xfId="0" applyFont="1" applyFill="1" applyBorder="1" applyAlignment="1" applyProtection="1">
      <alignment vertical="center"/>
    </xf>
    <xf numFmtId="0" fontId="16" fillId="19" borderId="25" xfId="0" applyFont="1" applyFill="1" applyBorder="1" applyAlignment="1" applyProtection="1">
      <alignment horizontal="center" vertical="top" wrapText="1"/>
      <protection locked="0"/>
    </xf>
    <xf numFmtId="0" fontId="16" fillId="19" borderId="24" xfId="0" applyFont="1" applyFill="1" applyBorder="1" applyAlignment="1" applyProtection="1">
      <alignment horizontal="center" vertical="top" wrapText="1"/>
      <protection locked="0"/>
    </xf>
    <xf numFmtId="0" fontId="16" fillId="19" borderId="26" xfId="0" applyFont="1" applyFill="1" applyBorder="1" applyAlignment="1" applyProtection="1">
      <alignment horizontal="center" vertical="top" wrapText="1"/>
      <protection locked="0"/>
    </xf>
    <xf numFmtId="0" fontId="29" fillId="3" borderId="3" xfId="0" applyFont="1" applyFill="1" applyBorder="1" applyAlignment="1" applyProtection="1">
      <alignment horizontal="center" vertical="center"/>
    </xf>
    <xf numFmtId="0" fontId="29" fillId="3" borderId="16" xfId="0" applyFont="1" applyFill="1" applyBorder="1" applyAlignment="1" applyProtection="1">
      <alignment horizontal="center" vertical="center"/>
    </xf>
    <xf numFmtId="0" fontId="35" fillId="3" borderId="15" xfId="0" applyFont="1" applyFill="1" applyBorder="1" applyAlignment="1" applyProtection="1">
      <alignment horizontal="center" vertical="center"/>
    </xf>
    <xf numFmtId="0" fontId="35" fillId="3" borderId="13" xfId="0" applyFont="1" applyFill="1" applyBorder="1" applyAlignment="1" applyProtection="1">
      <alignment horizontal="center" vertical="center"/>
    </xf>
    <xf numFmtId="0" fontId="25" fillId="19" borderId="31" xfId="0" applyFont="1" applyFill="1" applyBorder="1" applyAlignment="1" applyProtection="1">
      <alignment horizontal="center" vertical="top" wrapText="1"/>
      <protection locked="0"/>
    </xf>
    <xf numFmtId="0" fontId="25" fillId="19" borderId="32" xfId="0" applyFont="1" applyFill="1" applyBorder="1" applyAlignment="1" applyProtection="1">
      <alignment horizontal="center" vertical="top" wrapText="1"/>
      <protection locked="0"/>
    </xf>
    <xf numFmtId="0" fontId="16" fillId="19" borderId="31" xfId="0" applyFont="1" applyFill="1" applyBorder="1" applyAlignment="1" applyProtection="1">
      <alignment horizontal="center" vertical="top" wrapText="1"/>
      <protection locked="0"/>
    </xf>
    <xf numFmtId="0" fontId="16" fillId="19" borderId="35" xfId="0" applyFont="1" applyFill="1" applyBorder="1" applyAlignment="1" applyProtection="1">
      <alignment horizontal="center" vertical="top" wrapText="1"/>
      <protection locked="0"/>
    </xf>
    <xf numFmtId="0" fontId="16" fillId="19" borderId="32" xfId="0" applyFont="1" applyFill="1" applyBorder="1" applyAlignment="1" applyProtection="1">
      <alignment horizontal="center" vertical="top" wrapText="1"/>
      <protection locked="0"/>
    </xf>
    <xf numFmtId="0" fontId="25" fillId="19" borderId="18" xfId="0" applyFont="1" applyFill="1" applyBorder="1" applyAlignment="1" applyProtection="1">
      <alignment horizontal="center" vertical="top" wrapText="1"/>
      <protection locked="0"/>
    </xf>
    <xf numFmtId="0" fontId="25" fillId="19" borderId="20" xfId="0" applyFont="1" applyFill="1" applyBorder="1" applyAlignment="1" applyProtection="1">
      <alignment horizontal="center" vertical="top" wrapText="1"/>
      <protection locked="0"/>
    </xf>
    <xf numFmtId="0" fontId="16" fillId="19" borderId="18" xfId="0" applyFont="1" applyFill="1" applyBorder="1" applyAlignment="1" applyProtection="1">
      <alignment horizontal="center" vertical="top" wrapText="1"/>
      <protection locked="0"/>
    </xf>
    <xf numFmtId="0" fontId="16" fillId="19" borderId="19" xfId="0" applyFont="1" applyFill="1" applyBorder="1" applyAlignment="1" applyProtection="1">
      <alignment horizontal="center" vertical="top" wrapText="1"/>
      <protection locked="0"/>
    </xf>
    <xf numFmtId="0" fontId="16" fillId="19" borderId="20" xfId="0" applyFont="1" applyFill="1" applyBorder="1" applyAlignment="1" applyProtection="1">
      <alignment horizontal="center" vertical="top" wrapText="1"/>
      <protection locked="0"/>
    </xf>
    <xf numFmtId="0" fontId="25" fillId="19" borderId="25" xfId="0" applyFont="1" applyFill="1" applyBorder="1" applyAlignment="1" applyProtection="1">
      <alignment horizontal="center" vertical="top" wrapText="1"/>
      <protection locked="0"/>
    </xf>
    <xf numFmtId="0" fontId="25" fillId="19" borderId="26" xfId="0" applyFont="1" applyFill="1" applyBorder="1" applyAlignment="1" applyProtection="1">
      <alignment horizontal="center" vertical="top" wrapText="1"/>
      <protection locked="0"/>
    </xf>
    <xf numFmtId="0" fontId="16" fillId="19" borderId="27" xfId="0" applyFont="1" applyFill="1" applyBorder="1" applyAlignment="1" applyProtection="1">
      <alignment horizontal="center" vertical="top" wrapText="1"/>
      <protection locked="0"/>
    </xf>
    <xf numFmtId="0" fontId="16" fillId="19" borderId="28" xfId="0" applyFont="1" applyFill="1" applyBorder="1" applyAlignment="1" applyProtection="1">
      <alignment horizontal="center" vertical="top" wrapText="1"/>
      <protection locked="0"/>
    </xf>
    <xf numFmtId="0" fontId="16" fillId="19" borderId="29" xfId="0" applyFont="1" applyFill="1" applyBorder="1" applyAlignment="1" applyProtection="1">
      <alignment horizontal="center" vertical="top" wrapText="1"/>
      <protection locked="0"/>
    </xf>
    <xf numFmtId="0" fontId="35" fillId="15" borderId="15" xfId="0" applyFont="1" applyFill="1" applyBorder="1" applyAlignment="1" applyProtection="1">
      <alignment horizontal="center" vertical="center"/>
    </xf>
    <xf numFmtId="0" fontId="35" fillId="15" borderId="16" xfId="0" applyFont="1" applyFill="1" applyBorder="1" applyAlignment="1" applyProtection="1">
      <alignment horizontal="center" vertical="center"/>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18" fillId="0" borderId="19" xfId="0" applyFont="1" applyFill="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20"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8" fillId="0" borderId="28" xfId="0" applyFont="1" applyFill="1" applyBorder="1" applyAlignment="1" applyProtection="1">
      <alignment horizontal="left" vertical="top" wrapText="1"/>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28" xfId="2" applyFont="1" applyBorder="1" applyAlignment="1" applyProtection="1">
      <alignment horizontal="left" vertical="top" wrapText="1"/>
      <protection locked="0"/>
    </xf>
    <xf numFmtId="0" fontId="20" fillId="0" borderId="9"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6" fillId="0" borderId="35"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8" fillId="14" borderId="64" xfId="0" applyFont="1" applyFill="1" applyBorder="1" applyAlignment="1" applyProtection="1">
      <alignment horizontal="center" vertical="center"/>
    </xf>
    <xf numFmtId="0" fontId="18" fillId="14" borderId="47" xfId="0" applyFont="1" applyFill="1" applyBorder="1" applyAlignment="1" applyProtection="1">
      <alignment horizontal="center" vertical="center"/>
    </xf>
    <xf numFmtId="0" fontId="18" fillId="14" borderId="62" xfId="0" applyFont="1" applyFill="1" applyBorder="1" applyAlignment="1" applyProtection="1">
      <alignment horizontal="center" vertical="center"/>
    </xf>
    <xf numFmtId="0" fontId="16" fillId="0" borderId="18"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55" xfId="0" applyFont="1" applyBorder="1" applyAlignment="1" applyProtection="1">
      <alignment horizontal="left" vertical="top" wrapText="1"/>
      <protection locked="0"/>
    </xf>
    <xf numFmtId="0" fontId="16" fillId="0" borderId="56"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27" xfId="0" quotePrefix="1" applyFont="1" applyBorder="1" applyAlignment="1" applyProtection="1">
      <alignment horizontal="left" vertical="top" wrapText="1" indent="1"/>
      <protection locked="0"/>
    </xf>
    <xf numFmtId="0" fontId="16" fillId="0" borderId="28" xfId="0" quotePrefix="1" applyFont="1" applyBorder="1" applyAlignment="1" applyProtection="1">
      <alignment horizontal="left" vertical="top" wrapText="1" indent="1"/>
      <protection locked="0"/>
    </xf>
    <xf numFmtId="0" fontId="16" fillId="0" borderId="29" xfId="0" quotePrefix="1" applyFont="1" applyBorder="1" applyAlignment="1" applyProtection="1">
      <alignment horizontal="left" vertical="top" wrapText="1" indent="1"/>
      <protection locked="0"/>
    </xf>
    <xf numFmtId="0" fontId="16" fillId="0" borderId="1"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6" fillId="0" borderId="1" xfId="0" quotePrefix="1" applyFont="1" applyFill="1" applyBorder="1" applyAlignment="1" applyProtection="1">
      <alignment horizontal="left" vertical="top" wrapText="1" indent="1"/>
      <protection locked="0"/>
    </xf>
    <xf numFmtId="0" fontId="16" fillId="0" borderId="0" xfId="0" applyFont="1" applyFill="1" applyAlignment="1" applyProtection="1">
      <alignment horizontal="left" vertical="top" wrapText="1" indent="1"/>
      <protection locked="0"/>
    </xf>
    <xf numFmtId="0" fontId="16" fillId="0" borderId="4" xfId="0" applyFont="1" applyFill="1" applyBorder="1" applyAlignment="1" applyProtection="1">
      <alignment horizontal="left" vertical="top" wrapText="1" indent="1"/>
      <protection locked="0"/>
    </xf>
    <xf numFmtId="0" fontId="16" fillId="0" borderId="1" xfId="0" quotePrefix="1" applyFont="1" applyBorder="1" applyAlignment="1" applyProtection="1">
      <alignment horizontal="left" vertical="top" wrapText="1" indent="1"/>
      <protection locked="0"/>
    </xf>
    <xf numFmtId="0" fontId="16" fillId="0" borderId="0" xfId="0" applyFont="1" applyAlignment="1" applyProtection="1">
      <alignment horizontal="left" vertical="top" wrapText="1" indent="1"/>
      <protection locked="0"/>
    </xf>
    <xf numFmtId="0" fontId="16" fillId="0" borderId="4" xfId="0" applyFont="1" applyBorder="1" applyAlignment="1" applyProtection="1">
      <alignment horizontal="left" vertical="top" wrapText="1" indent="1"/>
      <protection locked="0"/>
    </xf>
    <xf numFmtId="0" fontId="16" fillId="0" borderId="0" xfId="0" applyFont="1" applyBorder="1" applyAlignment="1" applyProtection="1">
      <alignment horizontal="left" vertical="top" wrapText="1" indent="1"/>
      <protection locked="0"/>
    </xf>
    <xf numFmtId="0" fontId="16" fillId="0" borderId="33"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34" xfId="0" applyFont="1" applyBorder="1" applyAlignment="1" applyProtection="1">
      <alignment horizontal="left" vertical="top" wrapText="1"/>
      <protection locked="0"/>
    </xf>
    <xf numFmtId="0" fontId="16" fillId="19" borderId="18" xfId="0" applyFont="1" applyFill="1" applyBorder="1" applyAlignment="1" applyProtection="1">
      <alignment horizontal="left" vertical="top" wrapText="1"/>
      <protection locked="0"/>
    </xf>
    <xf numFmtId="0" fontId="16" fillId="19" borderId="19" xfId="0" applyFont="1" applyFill="1" applyBorder="1" applyAlignment="1" applyProtection="1">
      <alignment horizontal="left" vertical="top" wrapText="1"/>
      <protection locked="0"/>
    </xf>
    <xf numFmtId="0" fontId="16" fillId="19" borderId="20" xfId="0" applyFont="1" applyFill="1" applyBorder="1" applyAlignment="1" applyProtection="1">
      <alignment horizontal="left" vertical="top" wrapText="1"/>
      <protection locked="0"/>
    </xf>
    <xf numFmtId="0" fontId="16" fillId="19" borderId="31" xfId="0" applyFont="1" applyFill="1" applyBorder="1" applyAlignment="1" applyProtection="1">
      <alignment horizontal="left" vertical="top" wrapText="1"/>
      <protection locked="0"/>
    </xf>
    <xf numFmtId="0" fontId="16" fillId="19" borderId="35" xfId="0" applyFont="1" applyFill="1" applyBorder="1" applyAlignment="1" applyProtection="1">
      <alignment horizontal="left" vertical="top" wrapText="1"/>
      <protection locked="0"/>
    </xf>
    <xf numFmtId="0" fontId="16" fillId="19" borderId="32" xfId="0" applyFont="1" applyFill="1" applyBorder="1" applyAlignment="1" applyProtection="1">
      <alignment horizontal="left" vertical="top" wrapText="1"/>
      <protection locked="0"/>
    </xf>
    <xf numFmtId="0" fontId="16" fillId="0" borderId="18"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6" fillId="0" borderId="25"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8" xfId="0" applyFont="1" applyFill="1" applyBorder="1" applyAlignment="1" applyProtection="1">
      <alignment horizontal="left" vertical="top" wrapText="1"/>
      <protection locked="0"/>
    </xf>
    <xf numFmtId="0" fontId="16" fillId="0" borderId="68" xfId="0" applyFont="1" applyFill="1" applyBorder="1" applyAlignment="1" applyProtection="1">
      <alignment horizontal="left" vertical="top" wrapText="1"/>
      <protection locked="0"/>
    </xf>
    <xf numFmtId="0" fontId="16" fillId="0" borderId="43" xfId="0" applyFont="1" applyFill="1" applyBorder="1" applyAlignment="1" applyProtection="1">
      <alignment horizontal="left" vertical="top" wrapText="1"/>
      <protection locked="0"/>
    </xf>
    <xf numFmtId="0" fontId="16" fillId="0" borderId="69" xfId="0" applyFont="1" applyFill="1" applyBorder="1" applyAlignment="1" applyProtection="1">
      <alignment horizontal="left" vertical="top" wrapText="1"/>
      <protection locked="0"/>
    </xf>
    <xf numFmtId="0" fontId="16" fillId="0" borderId="68"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6" fillId="0" borderId="69" xfId="0" applyFont="1" applyBorder="1" applyAlignment="1" applyProtection="1">
      <alignment horizontal="left" vertical="top" wrapText="1"/>
      <protection locked="0"/>
    </xf>
    <xf numFmtId="0" fontId="16" fillId="2" borderId="3"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6" fillId="2" borderId="3"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6" fillId="2" borderId="16" xfId="0" applyFont="1" applyFill="1" applyBorder="1" applyAlignment="1" applyProtection="1">
      <alignment vertical="center" wrapText="1"/>
    </xf>
    <xf numFmtId="0" fontId="16" fillId="0" borderId="14" xfId="0" applyFont="1" applyBorder="1" applyAlignment="1" applyProtection="1">
      <alignment horizontal="center" vertical="center"/>
    </xf>
    <xf numFmtId="0" fontId="16" fillId="0" borderId="4" xfId="0" applyFont="1" applyBorder="1" applyAlignment="1" applyProtection="1">
      <alignment horizontal="center" vertical="center"/>
    </xf>
    <xf numFmtId="0" fontId="24" fillId="0" borderId="30"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36" fillId="14" borderId="47" xfId="0" applyFont="1" applyFill="1" applyBorder="1" applyAlignment="1" applyProtection="1">
      <alignment horizont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0" fillId="0" borderId="2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28" fillId="20" borderId="9" xfId="0" applyFont="1" applyFill="1" applyBorder="1" applyAlignment="1" applyProtection="1">
      <alignment horizontal="center" vertical="center"/>
    </xf>
    <xf numFmtId="0" fontId="28" fillId="20" borderId="13" xfId="0" applyFont="1" applyFill="1" applyBorder="1" applyAlignment="1" applyProtection="1">
      <alignment horizontal="center" vertical="center"/>
    </xf>
    <xf numFmtId="0" fontId="28" fillId="20" borderId="14" xfId="0" applyFont="1" applyFill="1" applyBorder="1" applyAlignment="1" applyProtection="1">
      <alignment horizontal="center" vertical="center"/>
    </xf>
    <xf numFmtId="0" fontId="16" fillId="0" borderId="18" xfId="0" quotePrefix="1" applyFont="1" applyBorder="1" applyAlignment="1" applyProtection="1">
      <alignment horizontal="left" vertical="top" wrapText="1"/>
      <protection locked="0"/>
    </xf>
    <xf numFmtId="0" fontId="42" fillId="19" borderId="3" xfId="0" quotePrefix="1" applyFont="1" applyFill="1" applyBorder="1" applyAlignment="1" applyProtection="1">
      <alignment horizontal="center" vertical="top" wrapText="1"/>
    </xf>
    <xf numFmtId="0" fontId="42" fillId="0" borderId="80" xfId="0" applyFont="1" applyBorder="1" applyAlignment="1" applyProtection="1">
      <alignment horizontal="center" vertical="top" wrapText="1"/>
    </xf>
    <xf numFmtId="0" fontId="42" fillId="13" borderId="3" xfId="0" quotePrefix="1" applyFont="1" applyFill="1" applyBorder="1" applyAlignment="1" applyProtection="1">
      <alignment horizontal="center" vertical="top" wrapText="1"/>
    </xf>
    <xf numFmtId="0" fontId="42" fillId="13" borderId="80" xfId="0" quotePrefix="1" applyFont="1" applyFill="1" applyBorder="1" applyAlignment="1" applyProtection="1">
      <alignment horizontal="center" vertical="top" wrapText="1"/>
    </xf>
    <xf numFmtId="0" fontId="42" fillId="15" borderId="50" xfId="0" applyFont="1" applyFill="1" applyBorder="1" applyAlignment="1" applyProtection="1">
      <alignment horizontal="center" vertical="center" wrapText="1"/>
    </xf>
    <xf numFmtId="0" fontId="42" fillId="0" borderId="81" xfId="0" applyFont="1" applyBorder="1" applyAlignment="1" applyProtection="1">
      <alignment horizontal="center" vertical="center" wrapText="1"/>
    </xf>
    <xf numFmtId="0" fontId="42" fillId="19" borderId="80" xfId="0" quotePrefix="1" applyFont="1" applyFill="1" applyBorder="1" applyAlignment="1" applyProtection="1">
      <alignment horizontal="center" vertical="top" wrapText="1"/>
    </xf>
    <xf numFmtId="0" fontId="16" fillId="3" borderId="78" xfId="0" applyFont="1" applyFill="1" applyBorder="1" applyAlignment="1" applyProtection="1">
      <alignment horizontal="center" vertical="center"/>
    </xf>
    <xf numFmtId="0" fontId="16" fillId="3" borderId="79" xfId="0" applyFont="1" applyFill="1" applyBorder="1" applyAlignment="1" applyProtection="1">
      <alignment horizontal="center" vertical="center"/>
    </xf>
    <xf numFmtId="0" fontId="42" fillId="17" borderId="3" xfId="0" applyFont="1" applyFill="1" applyBorder="1" applyAlignment="1" applyProtection="1">
      <alignment horizontal="center" vertical="center" wrapText="1"/>
    </xf>
    <xf numFmtId="0" fontId="42" fillId="17" borderId="80" xfId="0" applyFont="1" applyFill="1" applyBorder="1" applyAlignment="1" applyProtection="1">
      <alignment horizontal="center" vertical="center" wrapText="1"/>
    </xf>
    <xf numFmtId="0" fontId="42" fillId="16" borderId="3" xfId="0" quotePrefix="1" applyFont="1" applyFill="1" applyBorder="1" applyAlignment="1" applyProtection="1">
      <alignment horizontal="center" vertical="top" wrapText="1"/>
    </xf>
    <xf numFmtId="0" fontId="42" fillId="16" borderId="80" xfId="0" quotePrefix="1" applyFont="1" applyFill="1" applyBorder="1" applyAlignment="1" applyProtection="1">
      <alignment horizontal="center" vertical="top" wrapText="1"/>
    </xf>
    <xf numFmtId="0" fontId="42" fillId="20" borderId="3" xfId="0" quotePrefix="1" applyFont="1" applyFill="1" applyBorder="1" applyAlignment="1" applyProtection="1">
      <alignment horizontal="center" vertical="top" wrapText="1"/>
    </xf>
    <xf numFmtId="0" fontId="34" fillId="0" borderId="18" xfId="0" applyFont="1" applyBorder="1" applyAlignment="1" applyProtection="1">
      <alignment horizontal="left" vertical="top" wrapText="1"/>
      <protection locked="0"/>
    </xf>
    <xf numFmtId="0" fontId="24" fillId="15" borderId="3" xfId="0" applyFont="1" applyFill="1" applyBorder="1" applyAlignment="1" applyProtection="1">
      <alignment horizontal="center" vertical="center"/>
    </xf>
    <xf numFmtId="0" fontId="24" fillId="15" borderId="16" xfId="0" applyFont="1" applyFill="1" applyBorder="1" applyAlignment="1" applyProtection="1">
      <alignment horizontal="center" vertical="center"/>
    </xf>
    <xf numFmtId="0" fontId="24" fillId="15" borderId="15" xfId="0" applyFont="1" applyFill="1" applyBorder="1" applyAlignment="1" applyProtection="1">
      <alignment horizontal="center" vertical="center"/>
    </xf>
    <xf numFmtId="0" fontId="30" fillId="14" borderId="36" xfId="0" applyFont="1" applyFill="1" applyBorder="1" applyAlignment="1" applyProtection="1">
      <alignment horizontal="left" vertical="center" indent="1"/>
    </xf>
    <xf numFmtId="0" fontId="30" fillId="14" borderId="37" xfId="0" applyFont="1" applyFill="1" applyBorder="1" applyAlignment="1" applyProtection="1">
      <alignment horizontal="left" vertical="center" indent="1"/>
    </xf>
    <xf numFmtId="0" fontId="30" fillId="14" borderId="77" xfId="0" applyFont="1" applyFill="1" applyBorder="1" applyAlignment="1" applyProtection="1">
      <alignment horizontal="left" vertical="center" indent="1"/>
    </xf>
    <xf numFmtId="0" fontId="16" fillId="0" borderId="54" xfId="0" applyFont="1" applyFill="1"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26" fillId="0" borderId="54"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6" fillId="0" borderId="54" xfId="0" applyFont="1" applyFill="1" applyBorder="1" applyAlignment="1" applyProtection="1">
      <alignment horizontal="left" vertical="top"/>
      <protection locked="0"/>
    </xf>
    <xf numFmtId="0" fontId="16" fillId="0" borderId="55" xfId="0" applyFont="1" applyFill="1" applyBorder="1" applyAlignment="1" applyProtection="1">
      <alignment horizontal="left" vertical="top"/>
      <protection locked="0"/>
    </xf>
    <xf numFmtId="0" fontId="16" fillId="0" borderId="56" xfId="0" applyFont="1" applyFill="1" applyBorder="1" applyAlignment="1" applyProtection="1">
      <alignment horizontal="left" vertical="top"/>
      <protection locked="0"/>
    </xf>
    <xf numFmtId="0" fontId="16" fillId="0" borderId="27" xfId="0" applyFont="1" applyFill="1" applyBorder="1" applyAlignment="1" applyProtection="1">
      <alignment horizontal="left" vertical="top" wrapText="1"/>
      <protection locked="0"/>
    </xf>
    <xf numFmtId="0" fontId="16" fillId="0" borderId="28" xfId="0" applyFont="1" applyFill="1" applyBorder="1" applyAlignment="1" applyProtection="1">
      <alignment horizontal="left" vertical="top" wrapText="1"/>
      <protection locked="0"/>
    </xf>
    <xf numFmtId="0" fontId="16" fillId="0" borderId="29" xfId="0" applyFont="1" applyFill="1" applyBorder="1" applyAlignment="1" applyProtection="1">
      <alignment horizontal="left" vertical="top" wrapText="1"/>
      <protection locked="0"/>
    </xf>
    <xf numFmtId="0" fontId="24" fillId="7" borderId="3" xfId="0" applyFont="1" applyFill="1" applyBorder="1" applyAlignment="1" applyProtection="1">
      <alignment horizontal="center" vertical="center" wrapText="1"/>
    </xf>
    <xf numFmtId="0" fontId="24" fillId="7" borderId="16" xfId="0" applyFont="1" applyFill="1" applyBorder="1" applyAlignment="1" applyProtection="1">
      <alignment horizontal="center" vertical="center" wrapText="1"/>
    </xf>
    <xf numFmtId="0" fontId="16" fillId="2" borderId="3"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24" fillId="8" borderId="3" xfId="0" applyFont="1" applyFill="1" applyBorder="1" applyAlignment="1" applyProtection="1">
      <alignment horizontal="center" vertical="center"/>
    </xf>
    <xf numFmtId="0" fontId="24" fillId="8" borderId="16" xfId="0" applyFont="1" applyFill="1" applyBorder="1" applyAlignment="1" applyProtection="1">
      <alignment horizontal="center" vertical="center"/>
    </xf>
    <xf numFmtId="0" fontId="16" fillId="0" borderId="0" xfId="0" quotePrefix="1" applyFont="1" applyBorder="1" applyAlignment="1" applyProtection="1">
      <alignment horizontal="left" vertical="top" wrapText="1" indent="1"/>
      <protection locked="0"/>
    </xf>
    <xf numFmtId="0" fontId="16" fillId="0" borderId="4" xfId="0" quotePrefix="1" applyFont="1" applyBorder="1" applyAlignment="1" applyProtection="1">
      <alignment horizontal="left" vertical="top" wrapText="1" indent="1"/>
      <protection locked="0"/>
    </xf>
    <xf numFmtId="0" fontId="36" fillId="14" borderId="37" xfId="0" applyFont="1" applyFill="1" applyBorder="1" applyAlignment="1" applyProtection="1">
      <alignment horizontal="center"/>
    </xf>
    <xf numFmtId="0" fontId="16" fillId="0" borderId="33"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16" fillId="0" borderId="0" xfId="0" applyFont="1" applyBorder="1" applyAlignment="1" applyProtection="1">
      <alignment horizontal="left" vertical="top"/>
    </xf>
    <xf numFmtId="0" fontId="18" fillId="14" borderId="0" xfId="0" applyFont="1" applyFill="1" applyBorder="1" applyAlignment="1" applyProtection="1">
      <alignment horizontal="center" wrapText="1"/>
    </xf>
    <xf numFmtId="0" fontId="18" fillId="14" borderId="37" xfId="0" applyFont="1" applyFill="1" applyBorder="1" applyAlignment="1" applyProtection="1">
      <alignment horizontal="center" wrapText="1"/>
    </xf>
    <xf numFmtId="0" fontId="16" fillId="13" borderId="3" xfId="0" applyFont="1" applyFill="1" applyBorder="1" applyAlignment="1" applyProtection="1">
      <alignment horizontal="left" vertical="top" indent="1"/>
    </xf>
    <xf numFmtId="0" fontId="16" fillId="13" borderId="15" xfId="0" applyFont="1" applyFill="1" applyBorder="1" applyAlignment="1" applyProtection="1">
      <alignment horizontal="left" vertical="top" indent="1"/>
    </xf>
    <xf numFmtId="0" fontId="16" fillId="13" borderId="16" xfId="0" applyFont="1" applyFill="1" applyBorder="1" applyAlignment="1" applyProtection="1">
      <alignment horizontal="left" vertical="top" indent="1"/>
    </xf>
    <xf numFmtId="0" fontId="16" fillId="19" borderId="3" xfId="0" applyFont="1" applyFill="1" applyBorder="1" applyAlignment="1" applyProtection="1">
      <alignment horizontal="left" vertical="top"/>
    </xf>
    <xf numFmtId="0" fontId="16" fillId="19" borderId="15" xfId="0" applyFont="1" applyFill="1" applyBorder="1" applyAlignment="1" applyProtection="1">
      <alignment horizontal="left" vertical="top"/>
    </xf>
    <xf numFmtId="0" fontId="16" fillId="19" borderId="16" xfId="0" applyFont="1" applyFill="1" applyBorder="1" applyAlignment="1" applyProtection="1">
      <alignment horizontal="left" vertical="top"/>
    </xf>
    <xf numFmtId="0" fontId="26" fillId="0" borderId="50"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30" fillId="19" borderId="3" xfId="0" applyFont="1" applyFill="1" applyBorder="1" applyAlignment="1" applyProtection="1">
      <alignment horizontal="left" vertical="top"/>
    </xf>
    <xf numFmtId="0" fontId="30" fillId="19" borderId="15" xfId="0" applyFont="1" applyFill="1" applyBorder="1" applyAlignment="1" applyProtection="1">
      <alignment horizontal="left" vertical="top"/>
    </xf>
    <xf numFmtId="0" fontId="16" fillId="0" borderId="3"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24" fillId="20" borderId="3" xfId="0" applyFont="1" applyFill="1" applyBorder="1" applyAlignment="1" applyProtection="1">
      <alignment horizontal="center" vertical="center"/>
    </xf>
    <xf numFmtId="0" fontId="24" fillId="20" borderId="15" xfId="0" applyFont="1" applyFill="1" applyBorder="1" applyAlignment="1" applyProtection="1">
      <alignment horizontal="center" vertical="center"/>
    </xf>
    <xf numFmtId="0" fontId="24" fillId="20" borderId="16" xfId="0" applyFont="1" applyFill="1" applyBorder="1" applyAlignment="1" applyProtection="1">
      <alignment horizontal="center" vertical="center"/>
    </xf>
    <xf numFmtId="0" fontId="24" fillId="3" borderId="50" xfId="0" applyFont="1" applyFill="1" applyBorder="1" applyAlignment="1" applyProtection="1">
      <alignment horizontal="right" vertical="center"/>
    </xf>
    <xf numFmtId="0" fontId="24" fillId="3" borderId="45" xfId="0" applyFont="1" applyFill="1" applyBorder="1" applyAlignment="1" applyProtection="1">
      <alignment horizontal="right" vertical="center"/>
    </xf>
    <xf numFmtId="0" fontId="24" fillId="3" borderId="52" xfId="0" applyFont="1" applyFill="1" applyBorder="1" applyAlignment="1" applyProtection="1">
      <alignment horizontal="right" vertical="center"/>
    </xf>
    <xf numFmtId="0" fontId="24" fillId="11" borderId="5" xfId="0" applyFont="1" applyFill="1" applyBorder="1" applyAlignment="1" applyProtection="1">
      <alignment horizontal="center" vertical="center" wrapText="1"/>
    </xf>
    <xf numFmtId="0" fontId="31" fillId="11" borderId="5" xfId="0" applyFont="1" applyFill="1" applyBorder="1" applyAlignment="1" applyProtection="1">
      <alignment horizontal="center" vertical="center" wrapText="1"/>
    </xf>
    <xf numFmtId="0" fontId="16" fillId="16" borderId="48" xfId="0" applyFont="1" applyFill="1" applyBorder="1" applyAlignment="1" applyProtection="1">
      <alignment horizontal="center" vertical="center" textRotation="90" wrapText="1"/>
    </xf>
    <xf numFmtId="0" fontId="16" fillId="16" borderId="40" xfId="0" applyFont="1" applyFill="1" applyBorder="1" applyAlignment="1" applyProtection="1">
      <alignment horizontal="center" vertical="center" textRotation="90" wrapText="1"/>
    </xf>
    <xf numFmtId="0" fontId="16" fillId="16" borderId="46" xfId="0" applyFont="1" applyFill="1" applyBorder="1" applyAlignment="1" applyProtection="1">
      <alignment horizontal="center" vertical="center" textRotation="90" wrapText="1"/>
    </xf>
    <xf numFmtId="0" fontId="30" fillId="14" borderId="61" xfId="0" applyFont="1" applyFill="1" applyBorder="1" applyAlignment="1" applyProtection="1">
      <alignment horizontal="left" vertical="center" indent="1"/>
    </xf>
    <xf numFmtId="0" fontId="30" fillId="14" borderId="47" xfId="0" applyFont="1" applyFill="1" applyBorder="1" applyAlignment="1" applyProtection="1">
      <alignment horizontal="left" vertical="center" indent="1"/>
    </xf>
    <xf numFmtId="0" fontId="30" fillId="14" borderId="62" xfId="0" applyFont="1" applyFill="1" applyBorder="1" applyAlignment="1" applyProtection="1">
      <alignment horizontal="left" vertical="center" indent="1"/>
    </xf>
    <xf numFmtId="0" fontId="16" fillId="19" borderId="10" xfId="0" applyFont="1" applyFill="1" applyBorder="1" applyAlignment="1" applyProtection="1">
      <alignment horizontal="left" vertical="top"/>
    </xf>
    <xf numFmtId="0" fontId="16" fillId="19" borderId="11" xfId="0" applyFont="1" applyFill="1" applyBorder="1" applyAlignment="1" applyProtection="1">
      <alignment horizontal="left" vertical="top"/>
    </xf>
    <xf numFmtId="0" fontId="16" fillId="19" borderId="12" xfId="0" applyFont="1" applyFill="1" applyBorder="1" applyAlignment="1" applyProtection="1">
      <alignment horizontal="left" vertical="top"/>
    </xf>
    <xf numFmtId="0" fontId="16" fillId="20" borderId="15" xfId="0" applyFont="1" applyFill="1" applyBorder="1" applyAlignment="1" applyProtection="1">
      <alignment horizontal="center" vertical="top"/>
    </xf>
    <xf numFmtId="0" fontId="16" fillId="20" borderId="16" xfId="0" applyFont="1" applyFill="1" applyBorder="1" applyAlignment="1" applyProtection="1">
      <alignment horizontal="center" vertical="top"/>
    </xf>
    <xf numFmtId="0" fontId="16" fillId="0" borderId="0" xfId="0" applyFont="1" applyBorder="1" applyAlignment="1" applyProtection="1">
      <alignment horizontal="left" vertical="top" wrapText="1"/>
    </xf>
    <xf numFmtId="0" fontId="16" fillId="20" borderId="67" xfId="0" applyFont="1" applyFill="1" applyBorder="1" applyAlignment="1" applyProtection="1">
      <alignment horizontal="center" vertical="center" textRotation="90"/>
    </xf>
    <xf numFmtId="0" fontId="16" fillId="20" borderId="40" xfId="0" applyFont="1" applyFill="1" applyBorder="1" applyAlignment="1" applyProtection="1">
      <alignment horizontal="center" vertical="center" textRotation="90"/>
    </xf>
    <xf numFmtId="0" fontId="16" fillId="20" borderId="74" xfId="0" applyFont="1" applyFill="1" applyBorder="1" applyAlignment="1" applyProtection="1">
      <alignment horizontal="center" vertical="center" textRotation="90"/>
    </xf>
    <xf numFmtId="0" fontId="16" fillId="16" borderId="15" xfId="0" applyFont="1" applyFill="1" applyBorder="1" applyAlignment="1" applyProtection="1">
      <alignment horizontal="center" vertical="top"/>
    </xf>
    <xf numFmtId="0" fontId="16" fillId="16" borderId="16" xfId="0" applyFont="1" applyFill="1" applyBorder="1" applyAlignment="1" applyProtection="1">
      <alignment horizontal="center" vertical="top"/>
    </xf>
    <xf numFmtId="0" fontId="16" fillId="0" borderId="50"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52" xfId="0" applyFont="1" applyBorder="1" applyAlignment="1" applyProtection="1">
      <alignment horizontal="left" vertical="top" wrapText="1"/>
      <protection locked="0"/>
    </xf>
    <xf numFmtId="0" fontId="18" fillId="11" borderId="9" xfId="0" applyFont="1" applyFill="1" applyBorder="1" applyAlignment="1" applyProtection="1">
      <alignment horizontal="center" vertical="center" wrapText="1"/>
    </xf>
    <xf numFmtId="0" fontId="18" fillId="11" borderId="13" xfId="0" applyFont="1" applyFill="1" applyBorder="1" applyAlignment="1" applyProtection="1">
      <alignment horizontal="center" vertical="center" wrapText="1"/>
    </xf>
    <xf numFmtId="0" fontId="18" fillId="11" borderId="14" xfId="0" applyFont="1" applyFill="1" applyBorder="1" applyAlignment="1" applyProtection="1">
      <alignment horizontal="center" vertical="center" wrapText="1"/>
    </xf>
    <xf numFmtId="0" fontId="18" fillId="11" borderId="10" xfId="0" applyFont="1" applyFill="1" applyBorder="1" applyAlignment="1" applyProtection="1">
      <alignment horizontal="center" vertical="center" wrapText="1"/>
    </xf>
    <xf numFmtId="0" fontId="18" fillId="11" borderId="11" xfId="0" applyFont="1" applyFill="1" applyBorder="1" applyAlignment="1" applyProtection="1">
      <alignment horizontal="center" vertical="center" wrapText="1"/>
    </xf>
    <xf numFmtId="0" fontId="18" fillId="11" borderId="1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7" fillId="0" borderId="70" xfId="0" applyFont="1" applyFill="1" applyBorder="1" applyAlignment="1" applyProtection="1">
      <alignment horizontal="center" vertical="center"/>
    </xf>
    <xf numFmtId="0" fontId="17" fillId="0" borderId="71" xfId="0" applyFont="1" applyFill="1" applyBorder="1" applyAlignment="1" applyProtection="1">
      <alignment horizontal="center" vertical="center"/>
    </xf>
    <xf numFmtId="0" fontId="17" fillId="0" borderId="72" xfId="0" applyFont="1" applyFill="1" applyBorder="1" applyAlignment="1" applyProtection="1">
      <alignment horizontal="center" vertical="center"/>
    </xf>
    <xf numFmtId="0" fontId="18" fillId="0" borderId="1"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1" xfId="0" applyFont="1" applyFill="1" applyBorder="1" applyAlignment="1" applyProtection="1">
      <alignment horizontal="right" vertical="top"/>
    </xf>
    <xf numFmtId="0" fontId="18" fillId="0" borderId="0" xfId="0" applyFont="1" applyFill="1" applyBorder="1" applyAlignment="1" applyProtection="1">
      <alignment horizontal="right" vertical="top"/>
    </xf>
    <xf numFmtId="0" fontId="19" fillId="0" borderId="13"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0" borderId="1" xfId="2" applyFont="1" applyFill="1" applyBorder="1" applyAlignment="1" applyProtection="1">
      <alignment horizontal="right" vertical="center"/>
    </xf>
    <xf numFmtId="0" fontId="18" fillId="0" borderId="0" xfId="2" applyFont="1" applyFill="1" applyBorder="1" applyAlignment="1" applyProtection="1">
      <alignment horizontal="right" vertical="center"/>
    </xf>
    <xf numFmtId="0" fontId="18" fillId="0" borderId="1" xfId="0" applyFont="1" applyFill="1" applyBorder="1" applyAlignment="1" applyProtection="1">
      <alignment horizontal="right" vertical="top" wrapText="1"/>
    </xf>
    <xf numFmtId="0" fontId="18" fillId="0" borderId="0" xfId="0" applyFont="1" applyFill="1" applyBorder="1" applyAlignment="1" applyProtection="1">
      <alignment horizontal="right" vertical="top" wrapText="1"/>
    </xf>
    <xf numFmtId="0" fontId="16" fillId="0" borderId="28" xfId="0" applyFont="1" applyBorder="1" applyAlignment="1" applyProtection="1">
      <alignment horizontal="left" vertical="top"/>
      <protection locked="0"/>
    </xf>
    <xf numFmtId="0" fontId="16" fillId="0" borderId="29" xfId="0" applyFont="1" applyBorder="1" applyAlignment="1" applyProtection="1">
      <alignment horizontal="left" vertical="top"/>
      <protection locked="0"/>
    </xf>
    <xf numFmtId="0" fontId="18" fillId="0" borderId="24" xfId="0" applyFont="1" applyFill="1" applyBorder="1" applyAlignment="1" applyProtection="1">
      <alignment vertical="top" wrapText="1"/>
    </xf>
    <xf numFmtId="0" fontId="16" fillId="0" borderId="24" xfId="0" applyFont="1" applyBorder="1" applyAlignment="1" applyProtection="1">
      <alignment vertical="top" wrapText="1"/>
    </xf>
    <xf numFmtId="0" fontId="16" fillId="0" borderId="26" xfId="0" applyFont="1" applyBorder="1" applyAlignment="1" applyProtection="1">
      <alignment vertical="top" wrapText="1"/>
    </xf>
    <xf numFmtId="0" fontId="18" fillId="0" borderId="82" xfId="2" applyFont="1" applyFill="1" applyBorder="1" applyAlignment="1" applyProtection="1">
      <alignment horizontal="left" vertical="top" wrapText="1"/>
      <protection locked="0"/>
    </xf>
    <xf numFmtId="0" fontId="16" fillId="0" borderId="82" xfId="0" applyFont="1" applyBorder="1" applyAlignment="1" applyProtection="1">
      <alignment horizontal="left" vertical="top" wrapText="1"/>
      <protection locked="0"/>
    </xf>
    <xf numFmtId="0" fontId="16" fillId="0" borderId="83"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indent="1"/>
      <protection locked="0"/>
    </xf>
    <xf numFmtId="0" fontId="16" fillId="0" borderId="28" xfId="0" applyFont="1" applyBorder="1" applyAlignment="1" applyProtection="1">
      <alignment horizontal="left" vertical="top" wrapText="1" indent="1"/>
      <protection locked="0"/>
    </xf>
    <xf numFmtId="0" fontId="16" fillId="0" borderId="29" xfId="0" applyFont="1" applyBorder="1" applyAlignment="1" applyProtection="1">
      <alignment horizontal="left" vertical="top" wrapText="1" indent="1"/>
      <protection locked="0"/>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0" xfId="0" applyFont="1" applyFill="1" applyBorder="1" applyAlignment="1" applyProtection="1">
      <alignment horizontal="left" vertical="top" wrapText="1" indent="1"/>
      <protection locked="0"/>
    </xf>
    <xf numFmtId="0" fontId="16" fillId="0" borderId="19"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34" xfId="0" applyFont="1" applyFill="1" applyBorder="1" applyAlignment="1" applyProtection="1">
      <alignment horizontal="left" vertical="top" wrapText="1"/>
      <protection locked="0"/>
    </xf>
    <xf numFmtId="0" fontId="16" fillId="0" borderId="12" xfId="0" applyFont="1" applyBorder="1" applyAlignment="1" applyProtection="1">
      <alignment horizontal="center" vertical="center"/>
    </xf>
    <xf numFmtId="0" fontId="16" fillId="0" borderId="20" xfId="0" applyFont="1" applyBorder="1" applyAlignment="1" applyProtection="1">
      <alignment horizontal="center" vertical="top" wrapText="1"/>
      <protection locked="0"/>
    </xf>
    <xf numFmtId="0" fontId="16" fillId="19" borderId="18" xfId="0" applyFont="1" applyFill="1" applyBorder="1" applyAlignment="1" applyProtection="1">
      <alignment vertical="top" wrapText="1"/>
      <protection locked="0"/>
    </xf>
    <xf numFmtId="0" fontId="16" fillId="19" borderId="19" xfId="0" applyFont="1" applyFill="1" applyBorder="1" applyAlignment="1" applyProtection="1">
      <alignment vertical="top" wrapText="1"/>
      <protection locked="0"/>
    </xf>
    <xf numFmtId="0" fontId="16" fillId="19" borderId="20" xfId="0" applyFont="1" applyFill="1" applyBorder="1" applyAlignment="1" applyProtection="1">
      <alignment vertical="top" wrapText="1"/>
      <protection locked="0"/>
    </xf>
    <xf numFmtId="0" fontId="16" fillId="19" borderId="25" xfId="0" applyFont="1" applyFill="1" applyBorder="1" applyAlignment="1" applyProtection="1">
      <alignment vertical="top" wrapText="1"/>
      <protection locked="0"/>
    </xf>
    <xf numFmtId="0" fontId="16" fillId="19" borderId="24" xfId="0" applyFont="1" applyFill="1" applyBorder="1" applyAlignment="1" applyProtection="1">
      <alignment vertical="top" wrapText="1"/>
      <protection locked="0"/>
    </xf>
    <xf numFmtId="0" fontId="16" fillId="19" borderId="26" xfId="0" applyFont="1" applyFill="1" applyBorder="1" applyAlignment="1" applyProtection="1">
      <alignment vertical="top" wrapText="1"/>
      <protection locked="0"/>
    </xf>
    <xf numFmtId="0" fontId="23" fillId="3" borderId="42" xfId="0" applyFont="1" applyFill="1" applyBorder="1" applyAlignment="1" applyProtection="1">
      <alignment horizontal="center" vertical="center" wrapText="1"/>
    </xf>
    <xf numFmtId="0" fontId="23" fillId="3" borderId="43" xfId="0" applyFont="1" applyFill="1" applyBorder="1" applyAlignment="1" applyProtection="1">
      <alignment horizontal="center" vertical="center" wrapText="1"/>
    </xf>
    <xf numFmtId="0" fontId="23" fillId="3" borderId="44" xfId="0" applyFont="1" applyFill="1" applyBorder="1" applyAlignment="1" applyProtection="1">
      <alignment horizontal="center" vertical="center" wrapText="1"/>
    </xf>
    <xf numFmtId="0" fontId="16" fillId="15" borderId="3" xfId="0" applyFont="1" applyFill="1" applyBorder="1" applyAlignment="1" applyProtection="1">
      <alignment horizontal="center" vertical="center" wrapText="1"/>
    </xf>
    <xf numFmtId="0" fontId="16" fillId="15" borderId="15" xfId="0" applyFont="1" applyFill="1" applyBorder="1" applyAlignment="1" applyProtection="1">
      <alignment horizontal="center" vertical="center" wrapText="1"/>
    </xf>
    <xf numFmtId="0" fontId="16" fillId="15" borderId="16" xfId="0" applyFont="1" applyFill="1" applyBorder="1" applyAlignment="1" applyProtection="1">
      <alignment horizontal="center" vertical="center" wrapText="1"/>
    </xf>
    <xf numFmtId="0" fontId="16" fillId="13" borderId="9" xfId="0" applyFont="1" applyFill="1" applyBorder="1" applyAlignment="1" applyProtection="1">
      <alignment horizontal="left" vertical="top" indent="1"/>
    </xf>
    <xf numFmtId="0" fontId="16" fillId="13" borderId="13" xfId="0" applyFont="1" applyFill="1" applyBorder="1" applyAlignment="1" applyProtection="1">
      <alignment horizontal="left" vertical="top" indent="1"/>
    </xf>
    <xf numFmtId="0" fontId="16" fillId="13" borderId="14" xfId="0" applyFont="1" applyFill="1" applyBorder="1" applyAlignment="1" applyProtection="1">
      <alignment horizontal="left" vertical="top" indent="1"/>
    </xf>
    <xf numFmtId="0" fontId="24" fillId="11" borderId="9" xfId="0" applyFont="1" applyFill="1" applyBorder="1" applyAlignment="1" applyProtection="1">
      <alignment horizontal="center" vertical="center" wrapText="1"/>
    </xf>
    <xf numFmtId="0" fontId="24" fillId="11" borderId="13"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0" xfId="0" applyFont="1" applyFill="1" applyBorder="1" applyAlignment="1" applyProtection="1">
      <alignment horizontal="center" vertical="center" wrapText="1"/>
    </xf>
    <xf numFmtId="0" fontId="24" fillId="11" borderId="11" xfId="0" applyFont="1" applyFill="1" applyBorder="1" applyAlignment="1" applyProtection="1">
      <alignment horizontal="center" vertical="center" wrapText="1"/>
    </xf>
    <xf numFmtId="0" fontId="24" fillId="11" borderId="12" xfId="0" applyFont="1" applyFill="1" applyBorder="1" applyAlignment="1" applyProtection="1">
      <alignment horizontal="center" vertical="center" wrapText="1"/>
    </xf>
    <xf numFmtId="0" fontId="16" fillId="0" borderId="75" xfId="0" applyFont="1" applyBorder="1" applyAlignment="1" applyProtection="1">
      <alignment horizontal="center" vertical="center"/>
    </xf>
    <xf numFmtId="0" fontId="24" fillId="0" borderId="22" xfId="0" applyFont="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24" fillId="0" borderId="75" xfId="0" applyFont="1" applyBorder="1" applyAlignment="1" applyProtection="1">
      <alignment horizontal="center" vertical="center"/>
      <protection locked="0"/>
    </xf>
    <xf numFmtId="0" fontId="16" fillId="0" borderId="10" xfId="0" quotePrefix="1" applyFont="1" applyBorder="1" applyAlignment="1" applyProtection="1">
      <alignment horizontal="left" vertical="top" wrapText="1" indent="1"/>
      <protection locked="0"/>
    </xf>
    <xf numFmtId="0" fontId="16" fillId="0" borderId="11" xfId="0" applyFont="1" applyBorder="1" applyAlignment="1" applyProtection="1">
      <alignment horizontal="left" vertical="top" wrapText="1" indent="1"/>
      <protection locked="0"/>
    </xf>
    <xf numFmtId="0" fontId="16" fillId="0" borderId="7" xfId="0" applyFont="1" applyBorder="1" applyAlignment="1" applyProtection="1">
      <alignment horizontal="center" vertical="top"/>
    </xf>
    <xf numFmtId="0" fontId="16" fillId="0" borderId="20" xfId="0" applyFont="1" applyFill="1" applyBorder="1" applyAlignment="1" applyProtection="1">
      <alignment horizontal="left" vertical="top" wrapText="1"/>
      <protection locked="0"/>
    </xf>
    <xf numFmtId="0" fontId="16" fillId="0" borderId="18" xfId="0" applyFont="1" applyBorder="1" applyAlignment="1" applyProtection="1">
      <alignment horizontal="center" vertical="top" wrapText="1"/>
      <protection locked="0"/>
    </xf>
    <xf numFmtId="0" fontId="16" fillId="0" borderId="19" xfId="0" applyFont="1" applyBorder="1" applyAlignment="1" applyProtection="1">
      <alignment horizontal="center" vertical="top" wrapText="1"/>
      <protection locked="0"/>
    </xf>
    <xf numFmtId="0" fontId="16" fillId="0" borderId="27" xfId="0" applyFont="1" applyBorder="1" applyAlignment="1" applyProtection="1">
      <alignment horizontal="center" vertical="top" wrapText="1"/>
      <protection locked="0"/>
    </xf>
    <xf numFmtId="0" fontId="16" fillId="0" borderId="28" xfId="0" applyFont="1" applyBorder="1" applyAlignment="1" applyProtection="1">
      <alignment horizontal="center" vertical="top" wrapText="1"/>
      <protection locked="0"/>
    </xf>
    <xf numFmtId="0" fontId="16" fillId="0" borderId="29" xfId="0" applyFont="1" applyBorder="1" applyAlignment="1" applyProtection="1">
      <alignment horizontal="center" vertical="top" wrapText="1"/>
      <protection locked="0"/>
    </xf>
    <xf numFmtId="0" fontId="16" fillId="0" borderId="27" xfId="0" quotePrefix="1" applyFont="1" applyFill="1" applyBorder="1" applyAlignment="1" applyProtection="1">
      <alignment horizontal="left" vertical="top" wrapText="1" indent="1"/>
      <protection locked="0"/>
    </xf>
    <xf numFmtId="0" fontId="16" fillId="0" borderId="28" xfId="0" applyFont="1" applyFill="1" applyBorder="1" applyAlignment="1" applyProtection="1">
      <alignment horizontal="left" vertical="top" wrapText="1" indent="1"/>
      <protection locked="0"/>
    </xf>
    <xf numFmtId="0" fontId="16" fillId="0" borderId="29" xfId="0" applyFont="1" applyFill="1"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4" xfId="0" applyBorder="1" applyAlignment="1" applyProtection="1">
      <alignment horizontal="left" vertical="top" wrapText="1" indent="1"/>
      <protection locked="0"/>
    </xf>
    <xf numFmtId="0" fontId="16" fillId="0" borderId="10"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6" fillId="0" borderId="25"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indent="1"/>
      <protection locked="0"/>
    </xf>
    <xf numFmtId="0" fontId="27" fillId="0" borderId="33" xfId="0" applyFont="1" applyBorder="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28" fillId="16" borderId="9" xfId="0" applyFont="1" applyFill="1" applyBorder="1" applyAlignment="1" applyProtection="1">
      <alignment horizontal="center" vertical="center"/>
    </xf>
    <xf numFmtId="0" fontId="28" fillId="16" borderId="13" xfId="0" applyFont="1" applyFill="1" applyBorder="1" applyAlignment="1" applyProtection="1">
      <alignment horizontal="center" vertical="center"/>
    </xf>
    <xf numFmtId="0" fontId="28" fillId="16" borderId="14" xfId="0" applyFont="1" applyFill="1" applyBorder="1" applyAlignment="1" applyProtection="1">
      <alignment horizontal="center" vertical="center"/>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19" xfId="0" applyFont="1" applyBorder="1" applyAlignment="1" applyProtection="1">
      <alignment vertical="top" wrapText="1"/>
      <protection locked="0"/>
    </xf>
    <xf numFmtId="0" fontId="16" fillId="0" borderId="20" xfId="0" applyFont="1" applyBorder="1" applyAlignment="1" applyProtection="1">
      <alignment vertical="top" wrapText="1"/>
      <protection locked="0"/>
    </xf>
    <xf numFmtId="0" fontId="35" fillId="15" borderId="3" xfId="0" applyFont="1" applyFill="1" applyBorder="1" applyAlignment="1" applyProtection="1">
      <alignment horizontal="center" vertical="center"/>
    </xf>
    <xf numFmtId="0" fontId="16" fillId="0" borderId="26" xfId="0" applyFont="1" applyBorder="1" applyAlignment="1" applyProtection="1">
      <alignment horizontal="center" vertical="top" wrapText="1"/>
      <protection locked="0"/>
    </xf>
    <xf numFmtId="0" fontId="29" fillId="3" borderId="5" xfId="0" applyFont="1" applyFill="1" applyBorder="1" applyAlignment="1" applyProtection="1">
      <alignment horizontal="center" vertical="center"/>
    </xf>
    <xf numFmtId="0" fontId="16" fillId="19" borderId="25" xfId="0" applyFont="1" applyFill="1" applyBorder="1" applyAlignment="1" applyProtection="1">
      <alignment horizontal="left" vertical="top" wrapText="1"/>
      <protection locked="0"/>
    </xf>
    <xf numFmtId="0" fontId="16" fillId="19" borderId="24" xfId="0" applyFont="1" applyFill="1" applyBorder="1" applyAlignment="1" applyProtection="1">
      <alignment horizontal="left" vertical="top" wrapText="1"/>
      <protection locked="0"/>
    </xf>
    <xf numFmtId="0" fontId="16" fillId="19" borderId="26" xfId="0" applyFont="1" applyFill="1" applyBorder="1" applyAlignment="1" applyProtection="1">
      <alignment horizontal="left" vertical="top" wrapText="1"/>
      <protection locked="0"/>
    </xf>
    <xf numFmtId="0" fontId="35" fillId="3" borderId="3" xfId="0" applyFont="1" applyFill="1" applyBorder="1" applyAlignment="1" applyProtection="1">
      <alignment horizontal="center" vertical="center"/>
    </xf>
    <xf numFmtId="0" fontId="35" fillId="3" borderId="16" xfId="0" applyFont="1" applyFill="1" applyBorder="1" applyAlignment="1" applyProtection="1">
      <alignment horizontal="center" vertical="center"/>
    </xf>
    <xf numFmtId="0" fontId="16" fillId="0" borderId="1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6" fillId="0" borderId="27"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0" fontId="9" fillId="2" borderId="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3" fillId="5" borderId="0" xfId="1" applyFill="1" applyBorder="1" applyAlignment="1" applyProtection="1">
      <alignment horizontal="left" vertical="top"/>
    </xf>
    <xf numFmtId="0" fontId="5" fillId="5" borderId="0" xfId="0" applyFont="1" applyFill="1" applyBorder="1" applyAlignment="1">
      <alignment horizontal="left" vertical="top"/>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quotePrefix="1" applyFont="1" applyBorder="1" applyAlignment="1">
      <alignment horizontal="left" vertical="top" wrapText="1"/>
    </xf>
    <xf numFmtId="0" fontId="9"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3" xfId="0" applyFont="1" applyFill="1" applyBorder="1" applyAlignment="1">
      <alignment horizontal="center" vertical="center"/>
    </xf>
    <xf numFmtId="0" fontId="1" fillId="0" borderId="0" xfId="0" applyFont="1"/>
  </cellXfs>
  <cellStyles count="5">
    <cellStyle name="Hyperlink" xfId="1" builtinId="8"/>
    <cellStyle name="Normal" xfId="0" builtinId="0"/>
    <cellStyle name="Normal_Worksheet" xfId="2"/>
    <cellStyle name="Percent" xfId="3" builtinId="5"/>
    <cellStyle name="Style 1" xfId="4"/>
  </cellStyles>
  <dxfs count="178">
    <dxf>
      <font>
        <b/>
        <i val="0"/>
        <color auto="1"/>
      </font>
      <fill>
        <patternFill patternType="solid">
          <bgColor rgb="FFFF0000"/>
        </patternFill>
      </fill>
    </dxf>
    <dxf>
      <font>
        <b/>
        <i val="0"/>
      </font>
      <fill>
        <patternFill>
          <bgColor rgb="FFFF0000"/>
        </patternFill>
      </fill>
    </dxf>
    <dxf>
      <font>
        <b/>
        <i val="0"/>
        <color auto="1"/>
      </font>
      <fill>
        <patternFill patternType="solid">
          <bgColor rgb="FFFF0000"/>
        </patternFill>
      </fill>
    </dxf>
    <dxf>
      <font>
        <b/>
        <i val="0"/>
      </font>
      <fill>
        <patternFill>
          <bgColor rgb="FFFF0000"/>
        </patternFill>
      </fill>
    </dxf>
    <dxf>
      <font>
        <b/>
        <i val="0"/>
        <color auto="1"/>
      </font>
      <fill>
        <patternFill patternType="solid">
          <bgColor rgb="FFFF0000"/>
        </patternFill>
      </fill>
    </dxf>
    <dxf>
      <font>
        <b/>
        <i val="0"/>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7"/>
      </font>
    </dxf>
    <dxf>
      <font>
        <b/>
        <i val="0"/>
        <condense val="0"/>
        <extend val="0"/>
        <color indexed="10"/>
      </font>
    </dxf>
    <dxf>
      <font>
        <b/>
        <i/>
        <condense val="0"/>
        <extend val="0"/>
        <color auto="1"/>
      </font>
    </dxf>
    <dxf>
      <font>
        <b/>
        <i/>
        <condense val="0"/>
        <extend val="0"/>
        <color auto="1"/>
      </font>
      <fill>
        <patternFill>
          <bgColor indexed="9"/>
        </patternFill>
      </fill>
    </dxf>
    <dxf>
      <font>
        <b/>
        <i val="0"/>
        <color theme="0"/>
      </font>
      <fill>
        <patternFill>
          <bgColor rgb="FFFF0000"/>
        </patternFill>
      </fill>
    </dxf>
    <dxf>
      <font>
        <b/>
        <i val="0"/>
        <condense val="0"/>
        <extend val="0"/>
        <color indexed="17"/>
      </font>
    </dxf>
    <dxf>
      <font>
        <b/>
        <i val="0"/>
        <condense val="0"/>
        <extend val="0"/>
        <color indexed="10"/>
      </font>
    </dxf>
    <dxf>
      <font>
        <b/>
        <i/>
        <condense val="0"/>
        <extend val="0"/>
        <color auto="1"/>
      </font>
    </dxf>
    <dxf>
      <font>
        <b/>
        <i val="0"/>
        <condense val="0"/>
        <extend val="0"/>
        <color indexed="9"/>
      </font>
      <fill>
        <patternFill>
          <bgColor indexed="17"/>
        </patternFill>
      </fill>
    </dxf>
    <dxf>
      <font>
        <b/>
        <i val="0"/>
        <condense val="0"/>
        <extend val="0"/>
        <color indexed="9"/>
      </font>
      <fill>
        <patternFill>
          <bgColor indexed="10"/>
        </patternFill>
      </fill>
    </dxf>
    <dxf>
      <font>
        <b/>
        <i/>
        <condense val="0"/>
        <extend val="0"/>
        <color auto="1"/>
      </font>
      <fill>
        <patternFill>
          <bgColor indexed="9"/>
        </patternFill>
      </fill>
    </dxf>
    <dxf>
      <font>
        <b/>
        <i val="0"/>
        <condense val="0"/>
        <extend val="0"/>
        <color indexed="9"/>
      </font>
      <fill>
        <patternFill>
          <bgColor indexed="17"/>
        </patternFill>
      </fill>
    </dxf>
    <dxf>
      <font>
        <b/>
        <i val="0"/>
        <condense val="0"/>
        <extend val="0"/>
        <color indexed="9"/>
      </font>
      <fill>
        <patternFill>
          <fgColor indexed="10"/>
          <bgColor indexed="10"/>
        </patternFill>
      </fill>
    </dxf>
    <dxf>
      <font>
        <b/>
        <i/>
        <condense val="0"/>
        <extend val="0"/>
        <color auto="1"/>
      </font>
      <fill>
        <patternFill>
          <bgColor indexed="9"/>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0"/>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17"/>
      </font>
    </dxf>
    <dxf>
      <font>
        <b/>
        <i val="0"/>
        <condense val="0"/>
        <extend val="0"/>
        <color indexed="10"/>
      </font>
    </dxf>
    <dxf>
      <font>
        <b/>
        <i/>
        <condense val="0"/>
        <extend val="0"/>
        <color auto="1"/>
      </font>
    </dxf>
    <dxf>
      <font>
        <b/>
        <i val="0"/>
        <color auto="1"/>
      </font>
      <fill>
        <patternFill patternType="solid">
          <bgColor rgb="FFFF0000"/>
        </patternFill>
      </fill>
    </dxf>
    <dxf>
      <font>
        <b/>
        <i val="0"/>
      </font>
      <fill>
        <patternFill>
          <bgColor rgb="FFFF0000"/>
        </patternFill>
      </fill>
    </dxf>
    <dxf>
      <font>
        <b/>
        <i val="0"/>
        <color auto="1"/>
      </font>
      <fill>
        <patternFill patternType="solid">
          <bgColor rgb="FFFF0000"/>
        </patternFill>
      </fill>
    </dxf>
    <dxf>
      <font>
        <b/>
        <i val="0"/>
      </font>
      <fill>
        <patternFill>
          <bgColor rgb="FFFF0000"/>
        </patternFill>
      </fill>
    </dxf>
    <dxf>
      <font>
        <b/>
        <i val="0"/>
        <color auto="1"/>
      </font>
      <fill>
        <patternFill patternType="solid">
          <bgColor rgb="FFFF0000"/>
        </patternFill>
      </fill>
    </dxf>
    <dxf>
      <font>
        <b/>
        <i val="0"/>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7"/>
      </font>
    </dxf>
    <dxf>
      <font>
        <b/>
        <i val="0"/>
        <condense val="0"/>
        <extend val="0"/>
        <color indexed="10"/>
      </font>
    </dxf>
    <dxf>
      <font>
        <b/>
        <i/>
        <condense val="0"/>
        <extend val="0"/>
        <color auto="1"/>
      </font>
    </dxf>
    <dxf>
      <font>
        <b/>
        <i/>
        <condense val="0"/>
        <extend val="0"/>
        <color auto="1"/>
      </font>
      <fill>
        <patternFill>
          <bgColor indexed="9"/>
        </patternFill>
      </fill>
    </dxf>
    <dxf>
      <font>
        <b/>
        <i val="0"/>
        <color theme="0"/>
      </font>
      <fill>
        <patternFill>
          <bgColor rgb="FFFF0000"/>
        </patternFill>
      </fill>
    </dxf>
    <dxf>
      <font>
        <b/>
        <i val="0"/>
        <condense val="0"/>
        <extend val="0"/>
        <color indexed="17"/>
      </font>
    </dxf>
    <dxf>
      <font>
        <b/>
        <i val="0"/>
        <condense val="0"/>
        <extend val="0"/>
        <color indexed="10"/>
      </font>
    </dxf>
    <dxf>
      <font>
        <b/>
        <i/>
        <condense val="0"/>
        <extend val="0"/>
        <color auto="1"/>
      </font>
    </dxf>
    <dxf>
      <font>
        <b/>
        <i val="0"/>
        <condense val="0"/>
        <extend val="0"/>
        <color indexed="9"/>
      </font>
      <fill>
        <patternFill>
          <bgColor indexed="17"/>
        </patternFill>
      </fill>
    </dxf>
    <dxf>
      <font>
        <b/>
        <i val="0"/>
        <condense val="0"/>
        <extend val="0"/>
        <color indexed="9"/>
      </font>
      <fill>
        <patternFill>
          <bgColor indexed="10"/>
        </patternFill>
      </fill>
    </dxf>
    <dxf>
      <font>
        <b/>
        <i/>
        <condense val="0"/>
        <extend val="0"/>
        <color auto="1"/>
      </font>
      <fill>
        <patternFill>
          <bgColor indexed="9"/>
        </patternFill>
      </fill>
    </dxf>
    <dxf>
      <font>
        <b/>
        <i val="0"/>
        <condense val="0"/>
        <extend val="0"/>
        <color indexed="9"/>
      </font>
      <fill>
        <patternFill>
          <bgColor indexed="17"/>
        </patternFill>
      </fill>
    </dxf>
    <dxf>
      <font>
        <b/>
        <i val="0"/>
        <condense val="0"/>
        <extend val="0"/>
        <color indexed="9"/>
      </font>
      <fill>
        <patternFill>
          <fgColor indexed="10"/>
          <bgColor indexed="10"/>
        </patternFill>
      </fill>
    </dxf>
    <dxf>
      <font>
        <b/>
        <i/>
        <condense val="0"/>
        <extend val="0"/>
        <color auto="1"/>
      </font>
      <fill>
        <patternFill>
          <bgColor indexed="9"/>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0"/>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7"/>
      </font>
    </dxf>
    <dxf>
      <font>
        <b/>
        <i val="0"/>
        <condense val="0"/>
        <extend val="0"/>
        <color indexed="10"/>
      </font>
    </dxf>
    <dxf>
      <font>
        <b/>
        <i/>
        <condense val="0"/>
        <extend val="0"/>
        <color auto="1"/>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17"/>
      </font>
    </dxf>
    <dxf>
      <font>
        <b/>
        <i val="0"/>
        <condense val="0"/>
        <extend val="0"/>
        <color indexed="10"/>
      </font>
    </dxf>
    <dxf>
      <font>
        <b/>
        <i/>
        <condense val="0"/>
        <extend val="0"/>
        <color auto="1"/>
      </font>
    </dxf>
  </dxfs>
  <tableStyles count="0" defaultTableStyle="TableStyleMedium9" defaultPivotStyle="PivotStyleLight16"/>
  <colors>
    <mruColors>
      <color rgb="FFFFFF9B"/>
      <color rgb="FFC0C0C0"/>
      <color rgb="FF99CCFF"/>
      <color rgb="FF1DFF83"/>
      <color rgb="FFFCEB88"/>
      <color rgb="FFFF9966"/>
      <color rgb="FFFDE9D9"/>
      <color rgb="FFFF3399"/>
      <color rgb="FFFF330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ca.deere.com/ncca/servlet/com.deere.a0.ncca.view.servlets.NccaMainServl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74"/>
  <sheetViews>
    <sheetView showGridLines="0" tabSelected="1" showOutlineSymbols="0" view="pageBreakPreview" zoomScaleNormal="100" zoomScaleSheetLayoutView="100" zoomScalePageLayoutView="90" workbookViewId="0">
      <selection activeCell="E350" sqref="E350:L350"/>
    </sheetView>
  </sheetViews>
  <sheetFormatPr defaultColWidth="9.140625" defaultRowHeight="12.75" x14ac:dyDescent="0.2"/>
  <cols>
    <col min="1" max="1" width="1.28515625" style="107" customWidth="1"/>
    <col min="2" max="2" width="5.5703125" style="287" customWidth="1"/>
    <col min="3" max="3" width="8.28515625" style="57" customWidth="1"/>
    <col min="4" max="4" width="12.7109375" style="57" customWidth="1"/>
    <col min="5" max="5" width="33.140625" style="57" customWidth="1"/>
    <col min="6" max="6" width="17.28515625" style="57" customWidth="1"/>
    <col min="7" max="7" width="19.140625" style="57" customWidth="1"/>
    <col min="8" max="8" width="18.28515625" style="57" customWidth="1"/>
    <col min="9" max="9" width="8.140625" style="57" customWidth="1"/>
    <col min="10" max="10" width="13.28515625" style="57" customWidth="1"/>
    <col min="11" max="11" width="9.85546875" style="57" customWidth="1"/>
    <col min="12" max="12" width="7.42578125" style="57" customWidth="1"/>
    <col min="13" max="13" width="13.85546875" style="57" customWidth="1"/>
    <col min="14" max="14" width="20.28515625" style="57" customWidth="1"/>
    <col min="15" max="15" width="5.42578125" style="57" customWidth="1"/>
    <col min="16" max="16" width="5.5703125" style="57" customWidth="1"/>
    <col min="17" max="17" width="13.28515625" style="57" customWidth="1"/>
    <col min="18" max="18" width="12.5703125" style="57" customWidth="1"/>
    <col min="19" max="20" width="10.7109375" style="57" customWidth="1"/>
    <col min="21" max="21" width="10.140625" style="66" customWidth="1"/>
    <col min="22" max="16384" width="9.140625" style="66"/>
  </cols>
  <sheetData>
    <row r="1" spans="1:20" s="57" customFormat="1" ht="20.25" x14ac:dyDescent="0.2">
      <c r="A1" s="606" t="s">
        <v>498</v>
      </c>
      <c r="B1" s="607"/>
      <c r="C1" s="607"/>
      <c r="D1" s="607"/>
      <c r="E1" s="607"/>
      <c r="F1" s="607"/>
      <c r="G1" s="607"/>
      <c r="H1" s="607"/>
      <c r="I1" s="607"/>
      <c r="J1" s="607"/>
      <c r="K1" s="607"/>
      <c r="L1" s="607"/>
      <c r="M1" s="608"/>
      <c r="N1" s="338"/>
    </row>
    <row r="2" spans="1:20" s="61" customFormat="1" ht="13.5" customHeight="1" x14ac:dyDescent="0.2">
      <c r="A2" s="58" t="s">
        <v>197</v>
      </c>
      <c r="B2" s="59"/>
      <c r="C2" s="59"/>
      <c r="D2" s="60"/>
      <c r="E2" s="60"/>
      <c r="F2" s="60"/>
      <c r="G2" s="60"/>
      <c r="H2" s="60"/>
      <c r="I2" s="60"/>
      <c r="J2" s="60"/>
      <c r="K2" s="60"/>
      <c r="L2" s="60"/>
      <c r="M2" s="60"/>
      <c r="N2" s="339"/>
    </row>
    <row r="3" spans="1:20" s="61" customFormat="1" ht="18.75" thickBot="1" x14ac:dyDescent="0.25">
      <c r="A3" s="609" t="s">
        <v>214</v>
      </c>
      <c r="B3" s="610"/>
      <c r="C3" s="610"/>
      <c r="D3" s="610"/>
      <c r="E3" s="610"/>
      <c r="F3" s="611"/>
      <c r="G3" s="609" t="s">
        <v>499</v>
      </c>
      <c r="H3" s="610"/>
      <c r="I3" s="610"/>
      <c r="J3" s="610"/>
      <c r="K3" s="610"/>
      <c r="L3" s="610"/>
      <c r="M3" s="611"/>
      <c r="N3" s="340"/>
    </row>
    <row r="4" spans="1:20" ht="15" customHeight="1" thickTop="1" x14ac:dyDescent="0.2">
      <c r="A4" s="62"/>
      <c r="B4" s="63" t="s">
        <v>215</v>
      </c>
      <c r="C4" s="376"/>
      <c r="D4" s="628"/>
      <c r="E4" s="629"/>
      <c r="F4" s="630"/>
      <c r="G4" s="621" t="s">
        <v>392</v>
      </c>
      <c r="H4" s="622"/>
      <c r="I4" s="64"/>
      <c r="J4" s="64"/>
      <c r="K4" s="64"/>
      <c r="L4" s="64"/>
      <c r="M4" s="65"/>
      <c r="N4" s="341"/>
      <c r="O4" s="66"/>
      <c r="P4" s="66"/>
      <c r="Q4" s="66"/>
      <c r="R4" s="66"/>
      <c r="S4" s="66"/>
      <c r="T4" s="66"/>
    </row>
    <row r="5" spans="1:20" ht="14.25" x14ac:dyDescent="0.2">
      <c r="A5" s="62"/>
      <c r="B5" s="67"/>
      <c r="C5" s="68"/>
      <c r="D5" s="69"/>
      <c r="E5" s="69"/>
      <c r="F5" s="70"/>
      <c r="G5" s="621"/>
      <c r="H5" s="622"/>
      <c r="I5" s="623"/>
      <c r="J5" s="623"/>
      <c r="K5" s="623"/>
      <c r="L5" s="623"/>
      <c r="M5" s="624"/>
      <c r="N5" s="341"/>
      <c r="O5" s="66"/>
      <c r="P5" s="66"/>
      <c r="Q5" s="66"/>
      <c r="R5" s="66"/>
      <c r="S5" s="66"/>
      <c r="T5" s="66"/>
    </row>
    <row r="6" spans="1:20" ht="14.25" customHeight="1" x14ac:dyDescent="0.2">
      <c r="A6" s="612" t="s">
        <v>216</v>
      </c>
      <c r="B6" s="613"/>
      <c r="C6" s="613"/>
      <c r="D6" s="432"/>
      <c r="E6" s="433"/>
      <c r="F6" s="434"/>
      <c r="M6" s="71"/>
      <c r="N6" s="341"/>
      <c r="O6" s="66"/>
      <c r="P6" s="66"/>
      <c r="Q6" s="66"/>
      <c r="R6" s="66"/>
      <c r="S6" s="66"/>
      <c r="T6" s="66"/>
    </row>
    <row r="7" spans="1:20" ht="14.25" customHeight="1" x14ac:dyDescent="0.2">
      <c r="A7" s="72"/>
      <c r="B7" s="73"/>
      <c r="C7" s="366" t="s">
        <v>217</v>
      </c>
      <c r="D7" s="427"/>
      <c r="E7" s="428"/>
      <c r="F7" s="429"/>
      <c r="G7" s="612" t="s">
        <v>393</v>
      </c>
      <c r="H7" s="613"/>
      <c r="I7" s="432"/>
      <c r="J7" s="433"/>
      <c r="K7" s="433"/>
      <c r="L7" s="433"/>
      <c r="M7" s="434"/>
      <c r="N7" s="341"/>
      <c r="O7" s="66"/>
      <c r="P7" s="66"/>
      <c r="Q7" s="66"/>
      <c r="R7" s="66"/>
      <c r="S7" s="66"/>
      <c r="T7" s="66"/>
    </row>
    <row r="8" spans="1:20" ht="14.25" customHeight="1" x14ac:dyDescent="0.2">
      <c r="A8" s="74"/>
      <c r="B8" s="75"/>
      <c r="C8" s="75"/>
      <c r="D8" s="427"/>
      <c r="E8" s="428"/>
      <c r="F8" s="429"/>
      <c r="G8" s="619" t="s">
        <v>218</v>
      </c>
      <c r="H8" s="620"/>
      <c r="I8" s="427"/>
      <c r="J8" s="430"/>
      <c r="K8" s="430"/>
      <c r="L8" s="430"/>
      <c r="M8" s="431"/>
      <c r="N8" s="341"/>
      <c r="O8" s="66"/>
      <c r="P8" s="66"/>
      <c r="Q8" s="66"/>
      <c r="R8" s="66"/>
      <c r="S8" s="66"/>
      <c r="T8" s="66"/>
    </row>
    <row r="9" spans="1:20" ht="14.25" customHeight="1" x14ac:dyDescent="0.2">
      <c r="A9" s="76"/>
      <c r="B9" s="77"/>
      <c r="C9" s="77"/>
      <c r="D9" s="427"/>
      <c r="E9" s="428"/>
      <c r="F9" s="429"/>
      <c r="G9" s="366"/>
      <c r="H9" s="367"/>
      <c r="I9" s="427"/>
      <c r="J9" s="428"/>
      <c r="K9" s="428"/>
      <c r="L9" s="428"/>
      <c r="M9" s="429"/>
      <c r="N9" s="341"/>
      <c r="O9" s="66"/>
      <c r="P9" s="66"/>
      <c r="Q9" s="66"/>
      <c r="R9" s="66"/>
      <c r="S9" s="66"/>
      <c r="T9" s="66"/>
    </row>
    <row r="10" spans="1:20" ht="14.25" customHeight="1" x14ac:dyDescent="0.2">
      <c r="A10" s="78"/>
      <c r="B10" s="79"/>
      <c r="C10" s="79"/>
      <c r="D10" s="625"/>
      <c r="E10" s="626"/>
      <c r="F10" s="627"/>
      <c r="G10" s="619" t="s">
        <v>219</v>
      </c>
      <c r="H10" s="620"/>
      <c r="I10" s="427"/>
      <c r="J10" s="428"/>
      <c r="K10" s="428"/>
      <c r="L10" s="428"/>
      <c r="M10" s="429"/>
      <c r="N10" s="341"/>
      <c r="O10" s="66"/>
      <c r="P10" s="66"/>
      <c r="Q10" s="66"/>
      <c r="R10" s="66"/>
      <c r="S10" s="66"/>
      <c r="T10" s="66"/>
    </row>
    <row r="11" spans="1:20" ht="14.25" customHeight="1" x14ac:dyDescent="0.2">
      <c r="A11" s="80"/>
      <c r="B11" s="81"/>
      <c r="C11" s="81"/>
      <c r="D11" s="616" t="s">
        <v>394</v>
      </c>
      <c r="E11" s="617"/>
      <c r="F11" s="618"/>
      <c r="G11" s="368"/>
      <c r="H11" s="369"/>
      <c r="I11" s="427"/>
      <c r="J11" s="428"/>
      <c r="K11" s="428"/>
      <c r="L11" s="428"/>
      <c r="M11" s="429"/>
      <c r="N11" s="341"/>
      <c r="O11" s="66"/>
      <c r="P11" s="66"/>
      <c r="Q11" s="66"/>
      <c r="R11" s="66"/>
      <c r="S11" s="66"/>
      <c r="T11" s="66"/>
    </row>
    <row r="12" spans="1:20" ht="14.25" customHeight="1" x14ac:dyDescent="0.2">
      <c r="A12" s="614" t="s">
        <v>216</v>
      </c>
      <c r="B12" s="615"/>
      <c r="C12" s="615"/>
      <c r="D12" s="432"/>
      <c r="E12" s="433"/>
      <c r="F12" s="434"/>
      <c r="G12" s="366"/>
      <c r="H12" s="369"/>
      <c r="I12" s="427"/>
      <c r="J12" s="428"/>
      <c r="K12" s="428"/>
      <c r="L12" s="428"/>
      <c r="M12" s="429"/>
      <c r="N12" s="341"/>
      <c r="O12" s="66"/>
      <c r="P12" s="66"/>
      <c r="Q12" s="66"/>
      <c r="R12" s="66"/>
      <c r="S12" s="66"/>
      <c r="T12" s="66"/>
    </row>
    <row r="13" spans="1:20" ht="14.25" customHeight="1" x14ac:dyDescent="0.2">
      <c r="A13" s="612" t="s">
        <v>220</v>
      </c>
      <c r="B13" s="613"/>
      <c r="C13" s="613"/>
      <c r="D13" s="427"/>
      <c r="E13" s="430"/>
      <c r="F13" s="431"/>
      <c r="G13" s="82"/>
      <c r="H13" s="370" t="s">
        <v>221</v>
      </c>
      <c r="I13" s="427"/>
      <c r="J13" s="428"/>
      <c r="K13" s="428"/>
      <c r="L13" s="428"/>
      <c r="M13" s="429"/>
      <c r="N13" s="341"/>
      <c r="O13" s="66"/>
      <c r="P13" s="66"/>
      <c r="Q13" s="66"/>
      <c r="R13" s="66"/>
      <c r="S13" s="66"/>
      <c r="T13" s="66"/>
    </row>
    <row r="14" spans="1:20" ht="14.25" customHeight="1" x14ac:dyDescent="0.2">
      <c r="A14" s="83"/>
      <c r="B14" s="84"/>
      <c r="C14" s="369" t="s">
        <v>222</v>
      </c>
      <c r="D14" s="427"/>
      <c r="E14" s="428"/>
      <c r="F14" s="429"/>
      <c r="G14" s="83"/>
      <c r="H14" s="371"/>
      <c r="I14" s="427"/>
      <c r="J14" s="428"/>
      <c r="K14" s="428"/>
      <c r="L14" s="428"/>
      <c r="M14" s="429"/>
      <c r="N14" s="341"/>
      <c r="O14" s="66"/>
      <c r="P14" s="66"/>
      <c r="Q14" s="66"/>
      <c r="R14" s="66"/>
      <c r="S14" s="66"/>
      <c r="T14" s="66"/>
    </row>
    <row r="15" spans="1:20" ht="14.25" customHeight="1" x14ac:dyDescent="0.2">
      <c r="A15" s="83"/>
      <c r="B15" s="84"/>
      <c r="C15" s="369" t="s">
        <v>223</v>
      </c>
      <c r="D15" s="427"/>
      <c r="E15" s="428"/>
      <c r="F15" s="429"/>
      <c r="G15" s="83"/>
      <c r="H15" s="371"/>
      <c r="I15" s="427"/>
      <c r="J15" s="428"/>
      <c r="K15" s="428"/>
      <c r="L15" s="428"/>
      <c r="M15" s="429"/>
      <c r="N15" s="341"/>
      <c r="O15" s="66"/>
      <c r="P15" s="66"/>
      <c r="Q15" s="66"/>
      <c r="R15" s="66"/>
      <c r="S15" s="66"/>
      <c r="T15" s="66"/>
    </row>
    <row r="16" spans="1:20" ht="14.25" x14ac:dyDescent="0.2">
      <c r="A16" s="85"/>
      <c r="B16" s="86"/>
      <c r="C16" s="86"/>
      <c r="D16" s="86"/>
      <c r="E16" s="86"/>
      <c r="F16" s="87"/>
      <c r="G16" s="88"/>
      <c r="H16" s="89"/>
      <c r="I16" s="90"/>
      <c r="J16" s="90"/>
      <c r="K16" s="90"/>
      <c r="L16" s="90"/>
      <c r="M16" s="91"/>
      <c r="N16" s="341"/>
      <c r="O16" s="66"/>
      <c r="P16" s="66"/>
      <c r="Q16" s="66"/>
      <c r="R16" s="66"/>
      <c r="S16" s="66"/>
      <c r="T16" s="66"/>
    </row>
    <row r="17" spans="1:20" ht="5.25" customHeight="1" x14ac:dyDescent="0.2">
      <c r="A17" s="92"/>
      <c r="B17" s="92"/>
      <c r="C17" s="92"/>
      <c r="D17" s="92"/>
      <c r="E17" s="92"/>
      <c r="F17" s="92"/>
      <c r="G17" s="93"/>
      <c r="H17" s="93"/>
      <c r="I17" s="93"/>
      <c r="J17" s="93"/>
      <c r="K17" s="93"/>
      <c r="L17" s="93"/>
      <c r="M17" s="93"/>
      <c r="N17" s="341"/>
      <c r="O17" s="66"/>
      <c r="P17" s="66"/>
      <c r="Q17" s="66"/>
      <c r="R17" s="66"/>
      <c r="S17" s="66"/>
      <c r="T17" s="66"/>
    </row>
    <row r="18" spans="1:20" ht="14.25" customHeight="1" x14ac:dyDescent="0.2">
      <c r="A18" s="80"/>
      <c r="B18" s="314"/>
      <c r="C18" s="313"/>
      <c r="D18" s="377" t="s">
        <v>224</v>
      </c>
      <c r="E18" s="378"/>
      <c r="F18" s="439"/>
      <c r="G18" s="439"/>
      <c r="H18" s="439"/>
      <c r="I18" s="439"/>
      <c r="J18" s="439"/>
      <c r="K18" s="439"/>
      <c r="L18" s="439"/>
      <c r="M18" s="440"/>
      <c r="N18" s="341"/>
      <c r="O18" s="66"/>
      <c r="P18" s="66"/>
      <c r="Q18" s="66"/>
      <c r="R18" s="66"/>
      <c r="S18" s="66"/>
      <c r="T18" s="66"/>
    </row>
    <row r="19" spans="1:20" ht="13.5" customHeight="1" x14ac:dyDescent="0.2">
      <c r="A19" s="94"/>
      <c r="B19" s="90"/>
      <c r="C19" s="90"/>
      <c r="D19" s="90"/>
      <c r="E19" s="90"/>
      <c r="F19" s="90"/>
      <c r="G19" s="90"/>
      <c r="H19" s="90"/>
      <c r="I19" s="90"/>
      <c r="J19" s="90"/>
      <c r="K19" s="90"/>
      <c r="L19" s="90"/>
      <c r="M19" s="91"/>
      <c r="N19" s="341"/>
      <c r="O19" s="66"/>
      <c r="P19" s="66"/>
      <c r="Q19" s="66"/>
      <c r="R19" s="66"/>
      <c r="S19" s="66"/>
      <c r="T19" s="66"/>
    </row>
    <row r="20" spans="1:20" ht="19.5" customHeight="1" x14ac:dyDescent="0.2">
      <c r="A20" s="61"/>
      <c r="B20" s="57"/>
      <c r="C20" s="95"/>
      <c r="D20" s="95"/>
      <c r="E20" s="95"/>
      <c r="F20" s="95"/>
      <c r="G20" s="95"/>
      <c r="H20" s="95"/>
      <c r="I20" s="95"/>
      <c r="J20" s="95"/>
      <c r="N20" s="338"/>
      <c r="P20" s="66"/>
      <c r="Q20" s="66"/>
      <c r="R20" s="66"/>
      <c r="S20" s="66"/>
      <c r="T20" s="66"/>
    </row>
    <row r="21" spans="1:20" ht="18" x14ac:dyDescent="0.2">
      <c r="A21" s="436" t="s">
        <v>395</v>
      </c>
      <c r="B21" s="437"/>
      <c r="C21" s="437"/>
      <c r="D21" s="437"/>
      <c r="E21" s="437"/>
      <c r="F21" s="437"/>
      <c r="G21" s="437"/>
      <c r="H21" s="437"/>
      <c r="I21" s="437"/>
      <c r="J21" s="437"/>
      <c r="K21" s="437"/>
      <c r="L21" s="437"/>
      <c r="M21" s="438"/>
      <c r="N21" s="338"/>
      <c r="R21" s="66"/>
      <c r="S21" s="66"/>
      <c r="T21" s="66"/>
    </row>
    <row r="22" spans="1:20" x14ac:dyDescent="0.2">
      <c r="A22" s="72"/>
      <c r="B22" s="96" t="s">
        <v>396</v>
      </c>
      <c r="C22" s="95"/>
      <c r="D22" s="95"/>
      <c r="E22" s="95"/>
      <c r="F22" s="95"/>
      <c r="G22" s="95"/>
      <c r="H22" s="95"/>
      <c r="I22" s="95"/>
      <c r="M22" s="71"/>
      <c r="N22" s="338"/>
      <c r="R22" s="66"/>
      <c r="S22" s="66"/>
      <c r="T22" s="66"/>
    </row>
    <row r="23" spans="1:20" ht="6.75" customHeight="1" x14ac:dyDescent="0.2">
      <c r="A23" s="72"/>
      <c r="B23" s="97"/>
      <c r="C23" s="95"/>
      <c r="D23" s="95"/>
      <c r="E23" s="95"/>
      <c r="F23" s="95"/>
      <c r="G23" s="95"/>
      <c r="H23" s="95"/>
      <c r="I23" s="95"/>
      <c r="J23" s="95"/>
      <c r="K23" s="95"/>
      <c r="L23" s="95"/>
      <c r="M23" s="98"/>
      <c r="N23" s="338"/>
      <c r="R23" s="66"/>
      <c r="S23" s="66"/>
      <c r="T23" s="66"/>
    </row>
    <row r="24" spans="1:20" x14ac:dyDescent="0.2">
      <c r="A24" s="72"/>
      <c r="B24" s="99" t="s">
        <v>397</v>
      </c>
      <c r="C24" s="95"/>
      <c r="D24" s="95"/>
      <c r="E24" s="100"/>
      <c r="F24" s="100"/>
      <c r="G24" s="100"/>
      <c r="H24" s="100"/>
      <c r="I24" s="101"/>
      <c r="J24" s="95"/>
      <c r="K24" s="95"/>
      <c r="L24" s="95"/>
      <c r="M24" s="98"/>
      <c r="N24" s="338"/>
      <c r="R24" s="66"/>
      <c r="S24" s="66"/>
      <c r="T24" s="66"/>
    </row>
    <row r="25" spans="1:20" x14ac:dyDescent="0.2">
      <c r="A25" s="72"/>
      <c r="B25" s="435"/>
      <c r="C25" s="433"/>
      <c r="D25" s="433"/>
      <c r="E25" s="433"/>
      <c r="F25" s="433"/>
      <c r="G25" s="433"/>
      <c r="H25" s="433"/>
      <c r="I25" s="433"/>
      <c r="J25" s="433"/>
      <c r="K25" s="433"/>
      <c r="L25" s="433"/>
      <c r="M25" s="434"/>
      <c r="N25" s="338"/>
      <c r="R25" s="66"/>
      <c r="S25" s="66"/>
      <c r="T25" s="66"/>
    </row>
    <row r="26" spans="1:20" x14ac:dyDescent="0.2">
      <c r="A26" s="72"/>
      <c r="B26" s="363" t="s">
        <v>225</v>
      </c>
      <c r="C26" s="95"/>
      <c r="D26" s="95"/>
      <c r="E26" s="100"/>
      <c r="F26" s="100"/>
      <c r="G26" s="100"/>
      <c r="H26" s="100"/>
      <c r="I26" s="101"/>
      <c r="J26" s="101"/>
      <c r="K26" s="101"/>
      <c r="L26" s="101"/>
      <c r="M26" s="98"/>
      <c r="N26" s="338"/>
      <c r="R26" s="66"/>
      <c r="S26" s="66"/>
      <c r="T26" s="66"/>
    </row>
    <row r="27" spans="1:20" ht="12.75" customHeight="1" x14ac:dyDescent="0.2">
      <c r="A27" s="72"/>
      <c r="B27" s="435"/>
      <c r="C27" s="433"/>
      <c r="D27" s="433"/>
      <c r="E27" s="433"/>
      <c r="F27" s="433"/>
      <c r="G27" s="433"/>
      <c r="H27" s="433"/>
      <c r="I27" s="433"/>
      <c r="J27" s="433"/>
      <c r="K27" s="433"/>
      <c r="L27" s="433"/>
      <c r="M27" s="434"/>
      <c r="N27" s="338"/>
      <c r="R27" s="66"/>
      <c r="S27" s="66"/>
      <c r="T27" s="66"/>
    </row>
    <row r="28" spans="1:20" x14ac:dyDescent="0.2">
      <c r="A28" s="72"/>
      <c r="B28" s="363" t="s">
        <v>226</v>
      </c>
      <c r="C28" s="95"/>
      <c r="D28" s="95"/>
      <c r="E28" s="100"/>
      <c r="F28" s="100"/>
      <c r="G28" s="100"/>
      <c r="H28" s="100"/>
      <c r="I28" s="101"/>
      <c r="J28" s="101"/>
      <c r="K28" s="101"/>
      <c r="L28" s="101"/>
      <c r="M28" s="98"/>
      <c r="N28" s="338"/>
      <c r="R28" s="66"/>
      <c r="S28" s="66"/>
      <c r="T28" s="66"/>
    </row>
    <row r="29" spans="1:20" x14ac:dyDescent="0.2">
      <c r="A29" s="72"/>
      <c r="B29" s="435"/>
      <c r="C29" s="433"/>
      <c r="D29" s="433"/>
      <c r="E29" s="433"/>
      <c r="F29" s="433"/>
      <c r="G29" s="433"/>
      <c r="H29" s="433"/>
      <c r="I29" s="433"/>
      <c r="J29" s="433"/>
      <c r="K29" s="433"/>
      <c r="L29" s="433"/>
      <c r="M29" s="434"/>
      <c r="N29" s="338"/>
      <c r="R29" s="66"/>
      <c r="S29" s="66"/>
      <c r="T29" s="66"/>
    </row>
    <row r="30" spans="1:20" x14ac:dyDescent="0.2">
      <c r="A30" s="94"/>
      <c r="B30" s="102"/>
      <c r="C30" s="103"/>
      <c r="D30" s="103"/>
      <c r="E30" s="104"/>
      <c r="F30" s="104"/>
      <c r="G30" s="104"/>
      <c r="H30" s="104"/>
      <c r="I30" s="105"/>
      <c r="J30" s="103"/>
      <c r="K30" s="103"/>
      <c r="L30" s="103"/>
      <c r="M30" s="106"/>
      <c r="N30" s="338"/>
      <c r="R30" s="66"/>
      <c r="S30" s="66"/>
      <c r="T30" s="66"/>
    </row>
    <row r="31" spans="1:20" ht="15" customHeight="1" x14ac:dyDescent="0.2">
      <c r="B31" s="57"/>
      <c r="C31" s="108"/>
      <c r="D31" s="95"/>
      <c r="E31" s="95"/>
      <c r="F31" s="100"/>
      <c r="G31" s="100"/>
      <c r="H31" s="100"/>
      <c r="I31" s="100"/>
      <c r="J31" s="101"/>
      <c r="K31" s="95"/>
      <c r="L31" s="95"/>
      <c r="M31" s="95"/>
      <c r="N31" s="342"/>
      <c r="S31" s="66"/>
      <c r="T31" s="66"/>
    </row>
    <row r="32" spans="1:20" ht="13.5" customHeight="1" thickBot="1" x14ac:dyDescent="0.25">
      <c r="B32" s="57"/>
      <c r="C32" s="108"/>
      <c r="D32" s="95"/>
      <c r="E32" s="95"/>
      <c r="F32" s="100"/>
      <c r="G32" s="100"/>
      <c r="H32" s="100"/>
      <c r="I32" s="100"/>
      <c r="J32" s="101"/>
      <c r="K32" s="95"/>
      <c r="L32" s="95"/>
      <c r="M32" s="95"/>
      <c r="N32" s="342" t="s">
        <v>83</v>
      </c>
      <c r="S32" s="66"/>
      <c r="T32" s="66"/>
    </row>
    <row r="33" spans="2:18" s="107" customFormat="1" ht="21" customHeight="1" thickBot="1" x14ac:dyDescent="0.25">
      <c r="B33" s="648" t="s">
        <v>227</v>
      </c>
      <c r="C33" s="649"/>
      <c r="D33" s="649"/>
      <c r="E33" s="650"/>
      <c r="F33" s="109"/>
      <c r="G33" s="110"/>
      <c r="H33" s="110"/>
      <c r="I33" s="111"/>
      <c r="J33" s="112"/>
      <c r="K33" s="113"/>
      <c r="L33" s="113"/>
      <c r="M33" s="114"/>
      <c r="N33" s="343"/>
      <c r="O33" s="115"/>
      <c r="P33" s="116"/>
      <c r="Q33" s="116"/>
      <c r="R33" s="117"/>
    </row>
    <row r="34" spans="2:18" s="123" customFormat="1" ht="57.75" customHeight="1" x14ac:dyDescent="0.2">
      <c r="B34" s="118" t="s">
        <v>228</v>
      </c>
      <c r="C34" s="651" t="s">
        <v>229</v>
      </c>
      <c r="D34" s="652"/>
      <c r="E34" s="653"/>
      <c r="F34" s="119" t="s">
        <v>230</v>
      </c>
      <c r="G34" s="120" t="s">
        <v>231</v>
      </c>
      <c r="H34" s="120" t="s">
        <v>232</v>
      </c>
      <c r="I34" s="120" t="s">
        <v>233</v>
      </c>
      <c r="J34" s="120" t="s">
        <v>234</v>
      </c>
      <c r="K34" s="120" t="s">
        <v>235</v>
      </c>
      <c r="L34" s="516" t="s">
        <v>236</v>
      </c>
      <c r="M34" s="517"/>
      <c r="N34" s="344"/>
      <c r="O34" s="121"/>
      <c r="P34" s="121"/>
      <c r="Q34" s="122"/>
    </row>
    <row r="35" spans="2:18" s="107" customFormat="1" ht="12.75" customHeight="1" x14ac:dyDescent="0.2">
      <c r="B35" s="580" t="s">
        <v>236</v>
      </c>
      <c r="C35" s="124" t="s">
        <v>237</v>
      </c>
      <c r="D35" s="125"/>
      <c r="E35" s="126"/>
      <c r="F35" s="127">
        <v>1</v>
      </c>
      <c r="G35" s="127">
        <f>COUNTA(M70)</f>
        <v>0</v>
      </c>
      <c r="H35" s="128"/>
      <c r="I35" s="128"/>
      <c r="J35" s="128"/>
      <c r="K35" s="129"/>
      <c r="L35" s="518" t="str">
        <f>IF(LEFT(M70,1)="n","NÃO ATENDE",IF(LEFT(M70,1)="y","ATENDE","NÃO PONTUADO"))</f>
        <v>NÃO PONTUADO</v>
      </c>
      <c r="M35" s="519"/>
      <c r="N35" s="343"/>
      <c r="O35" s="116"/>
      <c r="P35" s="116"/>
      <c r="Q35" s="117"/>
    </row>
    <row r="36" spans="2:18" s="107" customFormat="1" ht="12" customHeight="1" x14ac:dyDescent="0.2">
      <c r="B36" s="581"/>
      <c r="C36" s="595" t="s">
        <v>236</v>
      </c>
      <c r="D36" s="595"/>
      <c r="E36" s="596"/>
      <c r="F36" s="130">
        <f>F37</f>
        <v>20</v>
      </c>
      <c r="G36" s="131">
        <f>G37</f>
        <v>0</v>
      </c>
      <c r="H36" s="131">
        <f>H37</f>
        <v>72</v>
      </c>
      <c r="I36" s="132">
        <f>I37</f>
        <v>0</v>
      </c>
      <c r="J36" s="133">
        <f t="shared" ref="J36:J60" si="0">I36/H36</f>
        <v>0</v>
      </c>
      <c r="K36" s="134" t="str">
        <f>IF(G36=F36,I36/(G36-2),"?")</f>
        <v>?</v>
      </c>
      <c r="L36" s="520" t="str">
        <f>IF(ISNUMBER(K36),L37,"NÃO PONTUADO")</f>
        <v>NÃO PONTUADO</v>
      </c>
      <c r="M36" s="521"/>
      <c r="N36" s="345"/>
      <c r="O36" s="135"/>
      <c r="P36" s="135"/>
      <c r="Q36" s="66"/>
    </row>
    <row r="37" spans="2:18" s="107" customFormat="1" ht="12.75" customHeight="1" x14ac:dyDescent="0.2">
      <c r="B37" s="580"/>
      <c r="C37" s="586" t="s">
        <v>238</v>
      </c>
      <c r="D37" s="587"/>
      <c r="E37" s="588"/>
      <c r="F37" s="136">
        <f>SUM(F38:F41)</f>
        <v>20</v>
      </c>
      <c r="G37" s="137">
        <f>SUM(G38:G41)</f>
        <v>0</v>
      </c>
      <c r="H37" s="137">
        <f>SUM(H38:H41)</f>
        <v>72</v>
      </c>
      <c r="I37" s="138">
        <f>SUM(I38:I41)</f>
        <v>0</v>
      </c>
      <c r="J37" s="139">
        <f t="shared" si="0"/>
        <v>0</v>
      </c>
      <c r="K37" s="140" t="str">
        <f>IF(G37=F37,I37/(G37-2),"?")</f>
        <v>?</v>
      </c>
      <c r="L37" s="509" t="str">
        <f>IF(ISNUMBER(K37),(IF(COUNTIF(L38:L41,"NÃO ATENDE")&gt;0,"NÃO ATENDE","ATENDE")), "NÃO PONTUADO")</f>
        <v>NÃO PONTUADO</v>
      </c>
      <c r="M37" s="510"/>
      <c r="N37" s="343"/>
      <c r="O37" s="116"/>
      <c r="P37" s="116"/>
      <c r="Q37" s="117"/>
    </row>
    <row r="38" spans="2:18" s="107" customFormat="1" ht="12.75" customHeight="1" x14ac:dyDescent="0.2">
      <c r="B38" s="580"/>
      <c r="C38" s="558" t="s">
        <v>239</v>
      </c>
      <c r="D38" s="559"/>
      <c r="E38" s="560"/>
      <c r="F38" s="141">
        <v>3</v>
      </c>
      <c r="G38" s="142">
        <f>COUNTA(M72:M74)</f>
        <v>0</v>
      </c>
      <c r="H38" s="142">
        <f t="shared" ref="H38:H59" si="1">F38*4</f>
        <v>12</v>
      </c>
      <c r="I38" s="143">
        <f>SUM(M72:M74)</f>
        <v>0</v>
      </c>
      <c r="J38" s="144">
        <f t="shared" si="0"/>
        <v>0</v>
      </c>
      <c r="K38" s="145" t="str">
        <f>IF(G38=F38,I38/G38,"?")</f>
        <v>?</v>
      </c>
      <c r="L38" s="511" t="str">
        <f>IF(ISNUMBER(K38),M77,"NÃO PONTUADO")</f>
        <v>NÃO PONTUADO</v>
      </c>
      <c r="M38" s="512"/>
      <c r="N38" s="345"/>
      <c r="O38" s="135"/>
      <c r="P38" s="135"/>
      <c r="Q38" s="66"/>
    </row>
    <row r="39" spans="2:18" s="107" customFormat="1" ht="12.75" customHeight="1" x14ac:dyDescent="0.2">
      <c r="B39" s="580"/>
      <c r="C39" s="558" t="s">
        <v>240</v>
      </c>
      <c r="D39" s="559"/>
      <c r="E39" s="560"/>
      <c r="F39" s="141">
        <v>6</v>
      </c>
      <c r="G39" s="142">
        <f>COUNTA(M80:M85)</f>
        <v>0</v>
      </c>
      <c r="H39" s="142">
        <f t="shared" si="1"/>
        <v>24</v>
      </c>
      <c r="I39" s="143">
        <f>SUM(M80:M85)</f>
        <v>0</v>
      </c>
      <c r="J39" s="144">
        <f t="shared" si="0"/>
        <v>0</v>
      </c>
      <c r="K39" s="145" t="str">
        <f>IF(G39=F39,I39/G39,"?")</f>
        <v>?</v>
      </c>
      <c r="L39" s="511" t="str">
        <f>IF(ISNUMBER(K39),M88,"NÃO PONTUADO")</f>
        <v>NÃO PONTUADO</v>
      </c>
      <c r="M39" s="512"/>
      <c r="N39" s="343"/>
      <c r="O39" s="116"/>
      <c r="P39" s="116"/>
      <c r="Q39" s="117"/>
    </row>
    <row r="40" spans="2:18" s="107" customFormat="1" ht="12.75" customHeight="1" x14ac:dyDescent="0.2">
      <c r="B40" s="580"/>
      <c r="C40" s="558" t="s">
        <v>241</v>
      </c>
      <c r="D40" s="559"/>
      <c r="E40" s="560"/>
      <c r="F40" s="141">
        <v>5</v>
      </c>
      <c r="G40" s="142">
        <f>COUNTA(M91:M95)</f>
        <v>0</v>
      </c>
      <c r="H40" s="142">
        <f>(F40-1)*4</f>
        <v>16</v>
      </c>
      <c r="I40" s="143">
        <f>SUM(M92:M95)</f>
        <v>0</v>
      </c>
      <c r="J40" s="144">
        <f t="shared" si="0"/>
        <v>0</v>
      </c>
      <c r="K40" s="145" t="str">
        <f>IF(G40=F40,I40/(G40-1),"?")</f>
        <v>?</v>
      </c>
      <c r="L40" s="511" t="str">
        <f>IF(ISNUMBER(K40),M98,"NÃO PONTUADO")</f>
        <v>NÃO PONTUADO</v>
      </c>
      <c r="M40" s="512"/>
      <c r="N40" s="345"/>
      <c r="O40" s="135"/>
      <c r="P40" s="135"/>
      <c r="Q40" s="66"/>
    </row>
    <row r="41" spans="2:18" s="107" customFormat="1" ht="12.75" customHeight="1" x14ac:dyDescent="0.2">
      <c r="B41" s="582"/>
      <c r="C41" s="654" t="s">
        <v>389</v>
      </c>
      <c r="D41" s="655"/>
      <c r="E41" s="656"/>
      <c r="F41" s="141">
        <v>6</v>
      </c>
      <c r="G41" s="142">
        <f>COUNTA(M101:M106)</f>
        <v>0</v>
      </c>
      <c r="H41" s="142">
        <f>(F41-1)*4</f>
        <v>20</v>
      </c>
      <c r="I41" s="143">
        <f>SUM(M102:M106)</f>
        <v>0</v>
      </c>
      <c r="J41" s="144">
        <f t="shared" si="0"/>
        <v>0</v>
      </c>
      <c r="K41" s="145" t="str">
        <f>IF(G41=F41,I41/(G41-1),"?")</f>
        <v>?</v>
      </c>
      <c r="L41" s="511" t="str">
        <f>IF(ISNUMBER(K41),M109,"NÃO PONTUADO")</f>
        <v>NÃO PONTUADO</v>
      </c>
      <c r="M41" s="512"/>
      <c r="N41" s="343"/>
      <c r="O41" s="116"/>
      <c r="P41" s="116"/>
      <c r="Q41" s="117"/>
    </row>
    <row r="42" spans="2:18" s="107" customFormat="1" ht="12.75" customHeight="1" x14ac:dyDescent="0.2">
      <c r="B42" s="592" t="s">
        <v>242</v>
      </c>
      <c r="C42" s="589" t="s">
        <v>242</v>
      </c>
      <c r="D42" s="589"/>
      <c r="E42" s="590"/>
      <c r="F42" s="365">
        <f>SUM(F43,F50,F52,F56)</f>
        <v>54</v>
      </c>
      <c r="G42" s="146">
        <f>SUM(G43,G50,G52,G56)</f>
        <v>0</v>
      </c>
      <c r="H42" s="147">
        <f>SUM(H43,H50,H52,H56)</f>
        <v>216</v>
      </c>
      <c r="I42" s="147">
        <f>SUM(I43,I50,I52,I56)</f>
        <v>0</v>
      </c>
      <c r="J42" s="148">
        <f t="shared" si="0"/>
        <v>0</v>
      </c>
      <c r="K42" s="149" t="str">
        <f t="shared" ref="K42:K59" si="2">IF(G42=F42,I42/G42,"?")</f>
        <v>?</v>
      </c>
      <c r="L42" s="522" t="str">
        <f>IF(ISNUMBER(K42),(IF(COUNTIF(L43:L59,"NÃO ATENDE")&gt;0,"NÃO ATENDE","ATENDE")), "NÃO PONTUADO")</f>
        <v>NÃO PONTUADO</v>
      </c>
      <c r="M42" s="510"/>
      <c r="N42" s="343"/>
      <c r="O42" s="116"/>
      <c r="P42" s="116"/>
      <c r="Q42" s="117"/>
    </row>
    <row r="43" spans="2:18" s="107" customFormat="1" ht="12.75" customHeight="1" x14ac:dyDescent="0.2">
      <c r="B43" s="593"/>
      <c r="C43" s="586" t="s">
        <v>243</v>
      </c>
      <c r="D43" s="587"/>
      <c r="E43" s="588"/>
      <c r="F43" s="136">
        <f>SUM(F44:F49)</f>
        <v>17</v>
      </c>
      <c r="G43" s="136">
        <f>SUM(G44:G49)</f>
        <v>0</v>
      </c>
      <c r="H43" s="137">
        <f>SUM(H44:H49)</f>
        <v>68</v>
      </c>
      <c r="I43" s="137">
        <f>SUM(I44:I49)</f>
        <v>0</v>
      </c>
      <c r="J43" s="139">
        <f t="shared" si="0"/>
        <v>0</v>
      </c>
      <c r="K43" s="140" t="str">
        <f t="shared" si="2"/>
        <v>?</v>
      </c>
      <c r="L43" s="509" t="str">
        <f>IF(ISNUMBER(K43),(IF(COUNTIF(L44:L49,"NÃO ATENDE")&gt;0,"NÃO ATENDE","ATENDE")), "NÃO PONTUADO")</f>
        <v>NÃO PONTUADO</v>
      </c>
      <c r="M43" s="510"/>
      <c r="N43" s="345"/>
      <c r="O43" s="135"/>
      <c r="P43" s="135"/>
      <c r="Q43" s="66"/>
    </row>
    <row r="44" spans="2:18" s="107" customFormat="1" ht="12.75" customHeight="1" x14ac:dyDescent="0.2">
      <c r="B44" s="593"/>
      <c r="C44" s="558" t="s">
        <v>244</v>
      </c>
      <c r="D44" s="559"/>
      <c r="E44" s="560"/>
      <c r="F44" s="141">
        <v>2</v>
      </c>
      <c r="G44" s="142">
        <f>COUNTA(M131:M135)</f>
        <v>0</v>
      </c>
      <c r="H44" s="142">
        <f t="shared" si="1"/>
        <v>8</v>
      </c>
      <c r="I44" s="143">
        <f>SUM(M131:M135)</f>
        <v>0</v>
      </c>
      <c r="J44" s="144">
        <f t="shared" si="0"/>
        <v>0</v>
      </c>
      <c r="K44" s="145" t="str">
        <f t="shared" si="2"/>
        <v>?</v>
      </c>
      <c r="L44" s="511" t="str">
        <f>IF(ISNUMBER(K44),M138,"NÃO PONTUADO")</f>
        <v>NÃO PONTUADO</v>
      </c>
      <c r="M44" s="512"/>
      <c r="N44" s="343"/>
      <c r="O44" s="116"/>
      <c r="P44" s="116"/>
      <c r="Q44" s="117"/>
    </row>
    <row r="45" spans="2:18" s="107" customFormat="1" ht="12.75" customHeight="1" x14ac:dyDescent="0.2">
      <c r="B45" s="593"/>
      <c r="C45" s="558" t="s">
        <v>245</v>
      </c>
      <c r="D45" s="559"/>
      <c r="E45" s="560"/>
      <c r="F45" s="141">
        <v>7</v>
      </c>
      <c r="G45" s="142">
        <f>COUNTA(M141:M150)</f>
        <v>0</v>
      </c>
      <c r="H45" s="142">
        <f t="shared" si="1"/>
        <v>28</v>
      </c>
      <c r="I45" s="143">
        <f>SUM(M141:M150)</f>
        <v>0</v>
      </c>
      <c r="J45" s="144">
        <f t="shared" si="0"/>
        <v>0</v>
      </c>
      <c r="K45" s="145" t="str">
        <f t="shared" si="2"/>
        <v>?</v>
      </c>
      <c r="L45" s="511" t="str">
        <f>IF(ISNUMBER(K45),M153,"NÃO PONTUADO")</f>
        <v>NÃO PONTUADO</v>
      </c>
      <c r="M45" s="512"/>
      <c r="N45" s="345"/>
      <c r="O45" s="135" t="s">
        <v>83</v>
      </c>
      <c r="P45" s="135"/>
      <c r="Q45" s="66"/>
    </row>
    <row r="46" spans="2:18" s="107" customFormat="1" ht="12.75" customHeight="1" x14ac:dyDescent="0.2">
      <c r="B46" s="593"/>
      <c r="C46" s="558" t="s">
        <v>246</v>
      </c>
      <c r="D46" s="559"/>
      <c r="E46" s="560"/>
      <c r="F46" s="141">
        <v>2</v>
      </c>
      <c r="G46" s="142">
        <f>COUNTA(M156:M162)</f>
        <v>0</v>
      </c>
      <c r="H46" s="142">
        <f t="shared" si="1"/>
        <v>8</v>
      </c>
      <c r="I46" s="143">
        <f>SUM(M156:M162)</f>
        <v>0</v>
      </c>
      <c r="J46" s="144">
        <f t="shared" si="0"/>
        <v>0</v>
      </c>
      <c r="K46" s="145" t="str">
        <f t="shared" si="2"/>
        <v>?</v>
      </c>
      <c r="L46" s="511" t="str">
        <f>IF(ISNUMBER(K46),M165,"NÃO PONTUADO")</f>
        <v>NÃO PONTUADO</v>
      </c>
      <c r="M46" s="512"/>
      <c r="N46" s="343"/>
      <c r="O46" s="116"/>
      <c r="P46" s="116"/>
      <c r="Q46" s="117"/>
    </row>
    <row r="47" spans="2:18" s="107" customFormat="1" ht="12.75" customHeight="1" x14ac:dyDescent="0.2">
      <c r="B47" s="593"/>
      <c r="C47" s="558" t="s">
        <v>247</v>
      </c>
      <c r="D47" s="559"/>
      <c r="E47" s="560"/>
      <c r="F47" s="141">
        <v>2</v>
      </c>
      <c r="G47" s="142">
        <f>COUNTA(M168:M169)</f>
        <v>0</v>
      </c>
      <c r="H47" s="142">
        <f t="shared" si="1"/>
        <v>8</v>
      </c>
      <c r="I47" s="143">
        <f>SUM(M168:M169)</f>
        <v>0</v>
      </c>
      <c r="J47" s="144">
        <f t="shared" si="0"/>
        <v>0</v>
      </c>
      <c r="K47" s="145" t="str">
        <f t="shared" si="2"/>
        <v>?</v>
      </c>
      <c r="L47" s="511" t="str">
        <f>IF(ISNUMBER(K47),M172,"NÃO PONTUADO")</f>
        <v>NÃO PONTUADO</v>
      </c>
      <c r="M47" s="512"/>
      <c r="N47" s="345"/>
      <c r="O47" s="135"/>
      <c r="P47" s="135"/>
      <c r="Q47" s="66"/>
    </row>
    <row r="48" spans="2:18" s="107" customFormat="1" ht="12.75" customHeight="1" x14ac:dyDescent="0.2">
      <c r="B48" s="593"/>
      <c r="C48" s="558" t="s">
        <v>390</v>
      </c>
      <c r="D48" s="559"/>
      <c r="E48" s="560"/>
      <c r="F48" s="141">
        <v>2</v>
      </c>
      <c r="G48" s="142">
        <f>COUNTA(M175:M176)</f>
        <v>0</v>
      </c>
      <c r="H48" s="142">
        <f t="shared" si="1"/>
        <v>8</v>
      </c>
      <c r="I48" s="143">
        <f>SUM(M175:M176)</f>
        <v>0</v>
      </c>
      <c r="J48" s="144">
        <f t="shared" si="0"/>
        <v>0</v>
      </c>
      <c r="K48" s="145" t="str">
        <f t="shared" si="2"/>
        <v>?</v>
      </c>
      <c r="L48" s="511" t="str">
        <f>IF(ISNUMBER(K48),M179,"NÃO PONTUADO")</f>
        <v>NÃO PONTUADO</v>
      </c>
      <c r="M48" s="512"/>
      <c r="N48" s="343"/>
      <c r="O48" s="116"/>
      <c r="P48" s="116"/>
      <c r="Q48" s="117"/>
    </row>
    <row r="49" spans="1:20" s="107" customFormat="1" ht="12.75" customHeight="1" x14ac:dyDescent="0.2">
      <c r="B49" s="593"/>
      <c r="C49" s="558" t="s">
        <v>249</v>
      </c>
      <c r="D49" s="559"/>
      <c r="E49" s="560"/>
      <c r="F49" s="141">
        <v>2</v>
      </c>
      <c r="G49" s="142">
        <f>COUNTA(M182:M186)</f>
        <v>0</v>
      </c>
      <c r="H49" s="142">
        <f t="shared" si="1"/>
        <v>8</v>
      </c>
      <c r="I49" s="143">
        <f>SUM(M182:M186)</f>
        <v>0</v>
      </c>
      <c r="J49" s="144">
        <f t="shared" si="0"/>
        <v>0</v>
      </c>
      <c r="K49" s="145" t="str">
        <f t="shared" si="2"/>
        <v>?</v>
      </c>
      <c r="L49" s="511" t="str">
        <f>IF(ISNUMBER(K49),M189,"NÃO PONTUADO")</f>
        <v>NÃO PONTUADO</v>
      </c>
      <c r="M49" s="512"/>
      <c r="N49" s="345"/>
      <c r="O49" s="135"/>
      <c r="P49" s="135"/>
      <c r="Q49" s="66"/>
    </row>
    <row r="50" spans="1:20" s="107" customFormat="1" ht="12.75" customHeight="1" x14ac:dyDescent="0.2">
      <c r="B50" s="593"/>
      <c r="C50" s="561" t="s">
        <v>250</v>
      </c>
      <c r="D50" s="562"/>
      <c r="E50" s="563"/>
      <c r="F50" s="136">
        <f>SUM(F51)</f>
        <v>9</v>
      </c>
      <c r="G50" s="137">
        <f>SUM(G51)</f>
        <v>0</v>
      </c>
      <c r="H50" s="137">
        <f>SUM(H51)</f>
        <v>36</v>
      </c>
      <c r="I50" s="138">
        <f>SUM(I51)</f>
        <v>0</v>
      </c>
      <c r="J50" s="139">
        <f t="shared" si="0"/>
        <v>0</v>
      </c>
      <c r="K50" s="140" t="str">
        <f t="shared" si="2"/>
        <v>?</v>
      </c>
      <c r="L50" s="509" t="str">
        <f>IF(ISNUMBER(K50),(IF(COUNTIF(L51,"NÃO ATENDE")&gt;0,"NÃO ATENDE","ATENDE")), "NÃO PONTUADO")</f>
        <v>NÃO PONTUADO</v>
      </c>
      <c r="M50" s="515"/>
      <c r="N50" s="343"/>
      <c r="O50" s="135"/>
      <c r="P50" s="116"/>
      <c r="Q50" s="117"/>
    </row>
    <row r="51" spans="1:20" s="107" customFormat="1" ht="12.75" customHeight="1" x14ac:dyDescent="0.2">
      <c r="B51" s="593"/>
      <c r="C51" s="558" t="s">
        <v>251</v>
      </c>
      <c r="D51" s="559"/>
      <c r="E51" s="560"/>
      <c r="F51" s="141">
        <v>9</v>
      </c>
      <c r="G51" s="142">
        <f>COUNTA(M193:M221)</f>
        <v>0</v>
      </c>
      <c r="H51" s="142">
        <f t="shared" si="1"/>
        <v>36</v>
      </c>
      <c r="I51" s="143">
        <f>SUM(M193:M221)</f>
        <v>0</v>
      </c>
      <c r="J51" s="144">
        <f t="shared" si="0"/>
        <v>0</v>
      </c>
      <c r="K51" s="145" t="str">
        <f t="shared" si="2"/>
        <v>?</v>
      </c>
      <c r="L51" s="511" t="str">
        <f>IF(ISNUMBER(K51),M224,"NÃO PONTUADO")</f>
        <v>NÃO PONTUADO</v>
      </c>
      <c r="M51" s="512"/>
      <c r="N51" s="345"/>
      <c r="O51" s="135"/>
      <c r="P51" s="135"/>
      <c r="Q51" s="66"/>
    </row>
    <row r="52" spans="1:20" s="107" customFormat="1" ht="12.75" customHeight="1" x14ac:dyDescent="0.2">
      <c r="B52" s="593"/>
      <c r="C52" s="561" t="s">
        <v>252</v>
      </c>
      <c r="D52" s="562"/>
      <c r="E52" s="563"/>
      <c r="F52" s="136">
        <f>SUM(F53:F55)</f>
        <v>16</v>
      </c>
      <c r="G52" s="137">
        <f>SUM(G53:G55)</f>
        <v>0</v>
      </c>
      <c r="H52" s="137">
        <f>SUM(H53:H55)</f>
        <v>64</v>
      </c>
      <c r="I52" s="138">
        <f>SUM(I53:I55)</f>
        <v>0</v>
      </c>
      <c r="J52" s="139">
        <f t="shared" si="0"/>
        <v>0</v>
      </c>
      <c r="K52" s="140" t="str">
        <f t="shared" si="2"/>
        <v>?</v>
      </c>
      <c r="L52" s="509" t="str">
        <f>IF(ISNUMBER(K52),(IF(COUNTIF(L53:L55,"NÃO ATENDE")&gt;0,"NÃO ATENDE","ATENDE")), "NÃO PONTUADO")</f>
        <v>NÃO PONTUADO</v>
      </c>
      <c r="M52" s="510"/>
      <c r="N52" s="343"/>
      <c r="O52" s="116"/>
      <c r="P52" s="116"/>
      <c r="Q52" s="117"/>
    </row>
    <row r="53" spans="1:20" ht="12" customHeight="1" x14ac:dyDescent="0.2">
      <c r="B53" s="593"/>
      <c r="C53" s="558" t="s">
        <v>253</v>
      </c>
      <c r="D53" s="559"/>
      <c r="E53" s="560"/>
      <c r="F53" s="141">
        <v>5</v>
      </c>
      <c r="G53" s="142">
        <f>COUNTA(M228:M233)</f>
        <v>0</v>
      </c>
      <c r="H53" s="142">
        <f t="shared" si="1"/>
        <v>20</v>
      </c>
      <c r="I53" s="143">
        <f>SUM(M228:M233)</f>
        <v>0</v>
      </c>
      <c r="J53" s="144">
        <f t="shared" si="0"/>
        <v>0</v>
      </c>
      <c r="K53" s="145" t="str">
        <f t="shared" si="2"/>
        <v>?</v>
      </c>
      <c r="L53" s="511" t="str">
        <f>IF(ISNUMBER(K53),M236,"NÃO PONTUADO")</f>
        <v>NÃO PONTUADO</v>
      </c>
      <c r="M53" s="512"/>
      <c r="N53" s="345"/>
      <c r="O53" s="135"/>
      <c r="P53" s="135"/>
      <c r="Q53" s="66"/>
      <c r="R53" s="66"/>
      <c r="S53" s="66"/>
      <c r="T53" s="66"/>
    </row>
    <row r="54" spans="1:20" s="117" customFormat="1" ht="12" customHeight="1" x14ac:dyDescent="0.2">
      <c r="A54" s="150"/>
      <c r="B54" s="593"/>
      <c r="C54" s="558" t="s">
        <v>254</v>
      </c>
      <c r="D54" s="559"/>
      <c r="E54" s="560"/>
      <c r="F54" s="141">
        <v>6</v>
      </c>
      <c r="G54" s="142">
        <f>COUNTA(M239:M255)</f>
        <v>0</v>
      </c>
      <c r="H54" s="142">
        <f t="shared" si="1"/>
        <v>24</v>
      </c>
      <c r="I54" s="143">
        <f>SUM(M239:M255)</f>
        <v>0</v>
      </c>
      <c r="J54" s="144">
        <f t="shared" si="0"/>
        <v>0</v>
      </c>
      <c r="K54" s="145" t="str">
        <f t="shared" si="2"/>
        <v>?</v>
      </c>
      <c r="L54" s="511" t="str">
        <f>IF(ISNUMBER(K54),M258,"NÃO PONTUADO")</f>
        <v>NÃO PONTUADO</v>
      </c>
      <c r="M54" s="512"/>
      <c r="N54" s="343"/>
      <c r="O54" s="116"/>
      <c r="P54" s="116"/>
    </row>
    <row r="55" spans="1:20" s="107" customFormat="1" ht="11.25" customHeight="1" x14ac:dyDescent="0.2">
      <c r="B55" s="593"/>
      <c r="C55" s="558" t="s">
        <v>399</v>
      </c>
      <c r="D55" s="559"/>
      <c r="E55" s="560"/>
      <c r="F55" s="141">
        <v>5</v>
      </c>
      <c r="G55" s="142">
        <f>COUNTA(M261:M265)</f>
        <v>0</v>
      </c>
      <c r="H55" s="142">
        <f t="shared" si="1"/>
        <v>20</v>
      </c>
      <c r="I55" s="143">
        <f>SUM(M261:M265)</f>
        <v>0</v>
      </c>
      <c r="J55" s="144">
        <f t="shared" si="0"/>
        <v>0</v>
      </c>
      <c r="K55" s="145" t="str">
        <f t="shared" si="2"/>
        <v>?</v>
      </c>
      <c r="L55" s="511" t="str">
        <f>IF(ISNUMBER(K55),M268,"NÃO PONTUADO")</f>
        <v>NÃO PONTUADO</v>
      </c>
      <c r="M55" s="512"/>
      <c r="N55" s="346"/>
      <c r="O55" s="61"/>
      <c r="P55" s="61"/>
    </row>
    <row r="56" spans="1:20" ht="12.75" customHeight="1" x14ac:dyDescent="0.2">
      <c r="B56" s="593"/>
      <c r="C56" s="561" t="s">
        <v>400</v>
      </c>
      <c r="D56" s="562"/>
      <c r="E56" s="563"/>
      <c r="F56" s="136">
        <f>SUM(F57:F59)</f>
        <v>12</v>
      </c>
      <c r="G56" s="137">
        <f>SUM(G57:G59)</f>
        <v>0</v>
      </c>
      <c r="H56" s="137">
        <f>SUM(H57:H59)</f>
        <v>48</v>
      </c>
      <c r="I56" s="138">
        <f>SUM(I57:I59)</f>
        <v>0</v>
      </c>
      <c r="J56" s="139">
        <f t="shared" si="0"/>
        <v>0</v>
      </c>
      <c r="K56" s="140" t="str">
        <f t="shared" si="2"/>
        <v>?</v>
      </c>
      <c r="L56" s="509" t="str">
        <f>IF(ISNUMBER(K56),(IF(COUNTIF(L57:L59,"NÃO ATENDE")&gt;0,"NÃO ATENDE","ATENDE")), "NÃO PONTUADO")</f>
        <v>NÃO PONTUADO</v>
      </c>
      <c r="M56" s="510"/>
      <c r="N56" s="341"/>
      <c r="O56" s="66"/>
      <c r="P56" s="66"/>
      <c r="Q56" s="66"/>
      <c r="R56" s="66"/>
      <c r="S56" s="66"/>
      <c r="T56" s="66"/>
    </row>
    <row r="57" spans="1:20" ht="12.75" customHeight="1" x14ac:dyDescent="0.2">
      <c r="B57" s="593"/>
      <c r="C57" s="558" t="s">
        <v>255</v>
      </c>
      <c r="D57" s="559"/>
      <c r="E57" s="560"/>
      <c r="F57" s="141">
        <v>6</v>
      </c>
      <c r="G57" s="142">
        <f>COUNTA(M272:M277)</f>
        <v>0</v>
      </c>
      <c r="H57" s="142">
        <f t="shared" si="1"/>
        <v>24</v>
      </c>
      <c r="I57" s="143">
        <f>SUM(M272:M277)</f>
        <v>0</v>
      </c>
      <c r="J57" s="144">
        <f t="shared" si="0"/>
        <v>0</v>
      </c>
      <c r="K57" s="145" t="str">
        <f t="shared" si="2"/>
        <v>?</v>
      </c>
      <c r="L57" s="511" t="str">
        <f>IF(ISNUMBER(K57),M280,"NÃO PONTUADO")</f>
        <v>NÃO PONTUADO</v>
      </c>
      <c r="M57" s="512"/>
      <c r="N57" s="341"/>
      <c r="O57" s="66"/>
      <c r="P57" s="66"/>
      <c r="Q57" s="66"/>
      <c r="R57" s="66"/>
      <c r="S57" s="66"/>
      <c r="T57" s="66"/>
    </row>
    <row r="58" spans="1:20" ht="12.75" customHeight="1" x14ac:dyDescent="0.2">
      <c r="B58" s="593"/>
      <c r="C58" s="558" t="s">
        <v>256</v>
      </c>
      <c r="D58" s="559"/>
      <c r="E58" s="560"/>
      <c r="F58" s="141">
        <v>4</v>
      </c>
      <c r="G58" s="142">
        <f>COUNTA(M283:M289)</f>
        <v>0</v>
      </c>
      <c r="H58" s="142">
        <f t="shared" si="1"/>
        <v>16</v>
      </c>
      <c r="I58" s="143">
        <f>SUM(M283:M289)</f>
        <v>0</v>
      </c>
      <c r="J58" s="144">
        <f t="shared" si="0"/>
        <v>0</v>
      </c>
      <c r="K58" s="145" t="str">
        <f t="shared" si="2"/>
        <v>?</v>
      </c>
      <c r="L58" s="511" t="str">
        <f>IF(ISNUMBER(K58),M292,"NÃO PONTUADO")</f>
        <v>NÃO PONTUADO</v>
      </c>
      <c r="M58" s="512"/>
      <c r="N58" s="341"/>
      <c r="O58" s="66"/>
      <c r="P58" s="66"/>
      <c r="Q58" s="66"/>
      <c r="R58" s="66"/>
      <c r="S58" s="66"/>
      <c r="T58" s="66"/>
    </row>
    <row r="59" spans="1:20" ht="12.75" customHeight="1" x14ac:dyDescent="0.2">
      <c r="B59" s="594"/>
      <c r="C59" s="558" t="s">
        <v>257</v>
      </c>
      <c r="D59" s="559"/>
      <c r="E59" s="560"/>
      <c r="F59" s="141">
        <v>2</v>
      </c>
      <c r="G59" s="151">
        <f>COUNTA(M295:M296)</f>
        <v>0</v>
      </c>
      <c r="H59" s="151">
        <f t="shared" si="1"/>
        <v>8</v>
      </c>
      <c r="I59" s="152">
        <f>SUM(M295:M296)</f>
        <v>0</v>
      </c>
      <c r="J59" s="153">
        <f t="shared" si="0"/>
        <v>0</v>
      </c>
      <c r="K59" s="154" t="str">
        <f t="shared" si="2"/>
        <v>?</v>
      </c>
      <c r="L59" s="511" t="str">
        <f>IF(ISNUMBER(K59),M299,"NÃO PONTUADO")</f>
        <v>NÃO PONTUADO</v>
      </c>
      <c r="M59" s="512"/>
      <c r="N59" s="341"/>
      <c r="O59" s="66"/>
      <c r="P59" s="66"/>
      <c r="Q59" s="66"/>
      <c r="R59" s="66"/>
      <c r="S59" s="66"/>
      <c r="T59" s="66"/>
    </row>
    <row r="60" spans="1:20" ht="13.5" customHeight="1" thickBot="1" x14ac:dyDescent="0.25">
      <c r="B60" s="155"/>
      <c r="C60" s="575" t="s">
        <v>401</v>
      </c>
      <c r="D60" s="576"/>
      <c r="E60" s="577"/>
      <c r="F60" s="156">
        <f>SUM(F35,F36,F42)</f>
        <v>75</v>
      </c>
      <c r="G60" s="156">
        <f>SUM(G35,G36,G42)</f>
        <v>0</v>
      </c>
      <c r="H60" s="157">
        <f>SUM(H36,H42)</f>
        <v>288</v>
      </c>
      <c r="I60" s="157">
        <f>SUM(I36,I42)</f>
        <v>0</v>
      </c>
      <c r="J60" s="158">
        <f t="shared" si="0"/>
        <v>0</v>
      </c>
      <c r="K60" s="159" t="str">
        <f>IF(G60=F60,I60/(G60-3),"?")</f>
        <v>?</v>
      </c>
      <c r="L60" s="513" t="str">
        <f>IF(OR(J60&lt;=0.65,COUNTIF(L35:L59,"NÃO ATENDE")&gt;0),"NÃO ATENDE",IF(COUNTIF(L35:L59,"NÃO PONTUADO")&gt;0,"NÃO PONTUADO","ATENDE"))</f>
        <v>NÃO ATENDE</v>
      </c>
      <c r="M60" s="514"/>
      <c r="N60" s="341"/>
      <c r="O60" s="66"/>
      <c r="P60" s="66"/>
      <c r="Q60" s="66"/>
      <c r="R60" s="66"/>
      <c r="S60" s="66"/>
      <c r="T60" s="66"/>
    </row>
    <row r="61" spans="1:20" ht="12.75" customHeight="1" x14ac:dyDescent="0.2">
      <c r="B61" s="135"/>
      <c r="C61" s="116"/>
      <c r="D61" s="160"/>
      <c r="E61" s="161"/>
      <c r="F61" s="161"/>
      <c r="G61" s="161"/>
      <c r="H61" s="161"/>
      <c r="I61" s="161"/>
      <c r="J61" s="161"/>
      <c r="K61" s="161"/>
      <c r="L61" s="161"/>
      <c r="M61" s="66"/>
      <c r="N61" s="341"/>
      <c r="O61" s="66"/>
      <c r="P61" s="66"/>
      <c r="Q61" s="66"/>
      <c r="R61" s="66"/>
      <c r="S61" s="66"/>
      <c r="T61" s="66"/>
    </row>
    <row r="62" spans="1:20" ht="38.25" customHeight="1" x14ac:dyDescent="0.2">
      <c r="B62" s="591" t="s">
        <v>398</v>
      </c>
      <c r="C62" s="591"/>
      <c r="D62" s="591"/>
      <c r="E62" s="591"/>
      <c r="F62" s="591"/>
      <c r="G62" s="591"/>
      <c r="H62" s="591"/>
      <c r="I62" s="591"/>
      <c r="J62" s="591"/>
      <c r="K62" s="591"/>
      <c r="L62" s="591"/>
      <c r="M62" s="591"/>
      <c r="N62" s="341"/>
      <c r="O62" s="66"/>
      <c r="P62" s="66"/>
      <c r="Q62" s="66"/>
      <c r="R62" s="66"/>
      <c r="S62" s="66"/>
      <c r="T62" s="66"/>
    </row>
    <row r="63" spans="1:20" x14ac:dyDescent="0.2">
      <c r="B63" s="591"/>
      <c r="C63" s="591"/>
      <c r="D63" s="591"/>
      <c r="E63" s="591"/>
      <c r="F63" s="591"/>
      <c r="G63" s="591"/>
      <c r="H63" s="591"/>
      <c r="I63" s="591"/>
      <c r="J63" s="591"/>
      <c r="K63" s="591"/>
      <c r="L63" s="591"/>
      <c r="M63" s="591"/>
      <c r="N63" s="338"/>
      <c r="R63" s="66"/>
      <c r="S63" s="66"/>
      <c r="T63" s="66"/>
    </row>
    <row r="64" spans="1:20" ht="10.5" customHeight="1" x14ac:dyDescent="0.2">
      <c r="B64" s="162" t="s">
        <v>402</v>
      </c>
      <c r="C64" s="66"/>
      <c r="D64" s="66"/>
      <c r="E64" s="66"/>
      <c r="F64" s="66"/>
      <c r="G64" s="66"/>
      <c r="H64" s="66"/>
      <c r="I64" s="66"/>
      <c r="J64" s="66"/>
      <c r="K64" s="66"/>
      <c r="L64" s="66"/>
      <c r="M64" s="66"/>
      <c r="N64" s="341"/>
      <c r="O64" s="66"/>
      <c r="P64" s="66"/>
      <c r="Q64" s="66"/>
      <c r="R64" s="66"/>
      <c r="S64" s="66"/>
      <c r="T64" s="66"/>
    </row>
    <row r="65" spans="1:20" ht="13.5" customHeight="1" x14ac:dyDescent="0.2">
      <c r="B65" s="163"/>
      <c r="C65" s="363"/>
      <c r="D65" s="363"/>
      <c r="E65" s="363"/>
      <c r="F65" s="363"/>
      <c r="G65" s="164"/>
      <c r="H65" s="164"/>
      <c r="I65" s="164"/>
      <c r="J65" s="164"/>
      <c r="K65" s="165"/>
      <c r="L65" s="165"/>
      <c r="M65" s="165"/>
      <c r="N65" s="347"/>
      <c r="O65" s="165"/>
      <c r="P65" s="165"/>
      <c r="Q65" s="166"/>
      <c r="R65" s="166"/>
      <c r="S65" s="166"/>
      <c r="T65" s="66"/>
    </row>
    <row r="66" spans="1:20" ht="20.25" customHeight="1" x14ac:dyDescent="0.2">
      <c r="A66" s="693" t="s">
        <v>236</v>
      </c>
      <c r="B66" s="694"/>
      <c r="C66" s="694"/>
      <c r="D66" s="694"/>
      <c r="E66" s="694"/>
      <c r="F66" s="694"/>
      <c r="G66" s="694"/>
      <c r="H66" s="694"/>
      <c r="I66" s="694"/>
      <c r="J66" s="694"/>
      <c r="K66" s="694"/>
      <c r="L66" s="694"/>
      <c r="M66" s="695"/>
      <c r="N66" s="347"/>
      <c r="O66" s="165"/>
      <c r="P66" s="165"/>
      <c r="Q66" s="166"/>
      <c r="R66" s="166"/>
      <c r="S66" s="166"/>
      <c r="T66" s="66"/>
    </row>
    <row r="67" spans="1:20" s="381" customFormat="1" ht="12.75" customHeight="1" x14ac:dyDescent="0.2">
      <c r="A67" s="379"/>
      <c r="B67" s="578" t="s">
        <v>98</v>
      </c>
      <c r="C67" s="657" t="s">
        <v>258</v>
      </c>
      <c r="D67" s="658"/>
      <c r="E67" s="659"/>
      <c r="F67" s="578" t="s">
        <v>259</v>
      </c>
      <c r="G67" s="578"/>
      <c r="H67" s="578"/>
      <c r="I67" s="600" t="s">
        <v>260</v>
      </c>
      <c r="J67" s="601"/>
      <c r="K67" s="601"/>
      <c r="L67" s="602"/>
      <c r="M67" s="579" t="s">
        <v>261</v>
      </c>
      <c r="N67" s="380"/>
    </row>
    <row r="68" spans="1:20" ht="12.75" customHeight="1" x14ac:dyDescent="0.2">
      <c r="A68" s="167"/>
      <c r="B68" s="578"/>
      <c r="C68" s="660"/>
      <c r="D68" s="661"/>
      <c r="E68" s="662"/>
      <c r="F68" s="364">
        <v>0</v>
      </c>
      <c r="G68" s="364">
        <v>3</v>
      </c>
      <c r="H68" s="364">
        <v>4</v>
      </c>
      <c r="I68" s="603"/>
      <c r="J68" s="604"/>
      <c r="K68" s="604"/>
      <c r="L68" s="605"/>
      <c r="M68" s="579"/>
      <c r="N68" s="341"/>
      <c r="O68" s="66"/>
      <c r="P68" s="66"/>
      <c r="Q68" s="66"/>
      <c r="R68" s="66"/>
      <c r="S68" s="66"/>
      <c r="T68" s="66"/>
    </row>
    <row r="69" spans="1:20" ht="15.75" x14ac:dyDescent="0.2">
      <c r="A69" s="167"/>
      <c r="B69" s="567" t="s">
        <v>262</v>
      </c>
      <c r="C69" s="568"/>
      <c r="D69" s="568"/>
      <c r="E69" s="568"/>
      <c r="F69" s="168"/>
      <c r="G69" s="168"/>
      <c r="H69" s="168"/>
      <c r="I69" s="168"/>
      <c r="J69" s="168"/>
      <c r="K69" s="168"/>
      <c r="L69" s="168"/>
      <c r="M69" s="169"/>
      <c r="N69" s="341"/>
      <c r="O69" s="66"/>
      <c r="P69" s="66"/>
      <c r="Q69" s="66"/>
      <c r="R69" s="66"/>
      <c r="S69" s="66"/>
      <c r="T69" s="66"/>
    </row>
    <row r="70" spans="1:20" ht="46.5" customHeight="1" thickBot="1" x14ac:dyDescent="0.25">
      <c r="A70" s="167"/>
      <c r="B70" s="170" t="s">
        <v>143</v>
      </c>
      <c r="C70" s="569" t="s">
        <v>263</v>
      </c>
      <c r="D70" s="570"/>
      <c r="E70" s="571"/>
      <c r="F70" s="564" t="s">
        <v>403</v>
      </c>
      <c r="G70" s="565"/>
      <c r="H70" s="566"/>
      <c r="I70" s="597"/>
      <c r="J70" s="598"/>
      <c r="K70" s="598"/>
      <c r="L70" s="599"/>
      <c r="M70" s="319"/>
      <c r="N70" s="341"/>
      <c r="O70" s="66"/>
      <c r="P70" s="66"/>
      <c r="Q70" s="66"/>
      <c r="R70" s="66"/>
      <c r="S70" s="66"/>
      <c r="T70" s="66"/>
    </row>
    <row r="71" spans="1:20" ht="16.5" thickBot="1" x14ac:dyDescent="0.25">
      <c r="A71" s="171"/>
      <c r="B71" s="583" t="s">
        <v>239</v>
      </c>
      <c r="C71" s="584"/>
      <c r="D71" s="584"/>
      <c r="E71" s="585"/>
      <c r="F71" s="172">
        <v>0</v>
      </c>
      <c r="G71" s="172">
        <v>3</v>
      </c>
      <c r="H71" s="172">
        <v>4</v>
      </c>
      <c r="I71" s="441" t="s">
        <v>404</v>
      </c>
      <c r="J71" s="442"/>
      <c r="K71" s="442"/>
      <c r="L71" s="443"/>
      <c r="M71" s="173"/>
      <c r="N71" s="341"/>
      <c r="O71" s="66"/>
      <c r="P71" s="66"/>
      <c r="Q71" s="66"/>
      <c r="R71" s="66"/>
      <c r="S71" s="66"/>
      <c r="T71" s="66"/>
    </row>
    <row r="72" spans="1:20" ht="48.75" customHeight="1" x14ac:dyDescent="0.2">
      <c r="A72" s="167"/>
      <c r="B72" s="174" t="s">
        <v>144</v>
      </c>
      <c r="C72" s="445" t="s">
        <v>264</v>
      </c>
      <c r="D72" s="446"/>
      <c r="E72" s="447"/>
      <c r="F72" s="325" t="s">
        <v>265</v>
      </c>
      <c r="G72" s="325" t="s">
        <v>266</v>
      </c>
      <c r="H72" s="325" t="s">
        <v>267</v>
      </c>
      <c r="I72" s="445"/>
      <c r="J72" s="531"/>
      <c r="K72" s="531"/>
      <c r="L72" s="532"/>
      <c r="M72" s="374"/>
      <c r="N72" s="341"/>
      <c r="O72" s="66"/>
      <c r="P72" s="66"/>
      <c r="Q72" s="66"/>
      <c r="R72" s="66"/>
      <c r="S72" s="66"/>
      <c r="T72" s="66"/>
    </row>
    <row r="73" spans="1:20" ht="57.75" customHeight="1" x14ac:dyDescent="0.2">
      <c r="A73" s="167"/>
      <c r="B73" s="170" t="s">
        <v>145</v>
      </c>
      <c r="C73" s="456" t="s">
        <v>268</v>
      </c>
      <c r="D73" s="433"/>
      <c r="E73" s="434"/>
      <c r="F73" s="326" t="s">
        <v>269</v>
      </c>
      <c r="G73" s="326" t="s">
        <v>270</v>
      </c>
      <c r="H73" s="326" t="s">
        <v>271</v>
      </c>
      <c r="I73" s="444"/>
      <c r="J73" s="430"/>
      <c r="K73" s="430"/>
      <c r="L73" s="431"/>
      <c r="M73" s="374"/>
      <c r="N73" s="341"/>
      <c r="O73" s="66"/>
      <c r="P73" s="66"/>
      <c r="Q73" s="66"/>
      <c r="R73" s="66"/>
      <c r="S73" s="66"/>
      <c r="T73" s="66"/>
    </row>
    <row r="74" spans="1:20" ht="40.5" customHeight="1" x14ac:dyDescent="0.2">
      <c r="A74" s="167"/>
      <c r="B74" s="175" t="s">
        <v>146</v>
      </c>
      <c r="C74" s="448" t="s">
        <v>272</v>
      </c>
      <c r="D74" s="449"/>
      <c r="E74" s="450"/>
      <c r="F74" s="327" t="s">
        <v>273</v>
      </c>
      <c r="G74" s="327" t="s">
        <v>274</v>
      </c>
      <c r="H74" s="327" t="s">
        <v>275</v>
      </c>
      <c r="I74" s="476"/>
      <c r="J74" s="503"/>
      <c r="K74" s="503"/>
      <c r="L74" s="504"/>
      <c r="M74" s="358"/>
      <c r="N74" s="341"/>
      <c r="O74" s="66"/>
      <c r="P74" s="66"/>
      <c r="Q74" s="66"/>
      <c r="R74" s="66"/>
      <c r="S74" s="66"/>
      <c r="T74" s="66"/>
    </row>
    <row r="75" spans="1:20" ht="1.5" customHeight="1" x14ac:dyDescent="0.2">
      <c r="A75" s="167"/>
      <c r="B75" s="177"/>
      <c r="C75" s="177"/>
      <c r="D75" s="177"/>
      <c r="E75" s="177"/>
      <c r="F75" s="177"/>
      <c r="G75" s="177"/>
      <c r="H75" s="177"/>
      <c r="I75" s="177"/>
      <c r="J75" s="177"/>
      <c r="K75" s="177"/>
      <c r="L75" s="177"/>
      <c r="M75" s="178"/>
      <c r="N75" s="341"/>
      <c r="O75" s="66"/>
      <c r="P75" s="66"/>
      <c r="Q75" s="66"/>
      <c r="R75" s="66"/>
      <c r="S75" s="66"/>
      <c r="T75" s="66"/>
    </row>
    <row r="76" spans="1:20" s="117" customFormat="1" x14ac:dyDescent="0.2">
      <c r="A76" s="179"/>
      <c r="B76" s="180" t="s">
        <v>276</v>
      </c>
      <c r="C76" s="181"/>
      <c r="D76" s="181"/>
      <c r="E76" s="182"/>
      <c r="F76" s="182"/>
      <c r="G76" s="182"/>
      <c r="H76" s="182"/>
      <c r="I76" s="182"/>
      <c r="J76" s="182"/>
      <c r="K76" s="183"/>
      <c r="L76" s="183"/>
      <c r="M76" s="184" t="str">
        <f>IF(ISNUMBER(AVERAGE(M72:M74)),AVERAGE(M72:M74),"")</f>
        <v/>
      </c>
      <c r="N76" s="348"/>
    </row>
    <row r="77" spans="1:20" x14ac:dyDescent="0.2">
      <c r="A77" s="167"/>
      <c r="B77" s="185" t="s">
        <v>277</v>
      </c>
      <c r="C77" s="181"/>
      <c r="D77" s="181"/>
      <c r="E77" s="186"/>
      <c r="F77" s="186"/>
      <c r="G77" s="186"/>
      <c r="H77" s="186"/>
      <c r="I77" s="186"/>
      <c r="J77" s="186"/>
      <c r="K77" s="187"/>
      <c r="L77" s="187"/>
      <c r="M77" s="386" t="str">
        <f>IF(ISNUMBER(M76),(IF(MIN(M72:M74)&lt;2,"NÃO ATENDE","ATENDE")), "NÃO PONTUADO")</f>
        <v>NÃO PONTUADO</v>
      </c>
      <c r="N77" s="341"/>
      <c r="O77" s="66"/>
      <c r="P77" s="66"/>
      <c r="Q77" s="66"/>
      <c r="R77" s="66"/>
      <c r="S77" s="66"/>
      <c r="T77" s="66"/>
    </row>
    <row r="78" spans="1:20" ht="1.5" customHeight="1" thickBot="1" x14ac:dyDescent="0.25">
      <c r="A78" s="167"/>
      <c r="B78" s="185"/>
      <c r="C78" s="181"/>
      <c r="D78" s="181"/>
      <c r="E78" s="186"/>
      <c r="F78" s="186"/>
      <c r="G78" s="186"/>
      <c r="H78" s="186"/>
      <c r="I78" s="186"/>
      <c r="J78" s="186"/>
      <c r="K78" s="187"/>
      <c r="L78" s="187"/>
      <c r="M78" s="189"/>
      <c r="N78" s="341"/>
      <c r="O78" s="66"/>
      <c r="P78" s="66"/>
      <c r="Q78" s="66"/>
      <c r="R78" s="66"/>
      <c r="S78" s="66"/>
      <c r="T78" s="66"/>
    </row>
    <row r="79" spans="1:20" ht="16.5" thickBot="1" x14ac:dyDescent="0.25">
      <c r="A79" s="171"/>
      <c r="B79" s="583" t="s">
        <v>240</v>
      </c>
      <c r="C79" s="584"/>
      <c r="D79" s="584"/>
      <c r="E79" s="585"/>
      <c r="F79" s="172">
        <v>0</v>
      </c>
      <c r="G79" s="172">
        <v>3</v>
      </c>
      <c r="H79" s="172">
        <v>4</v>
      </c>
      <c r="I79" s="441" t="s">
        <v>404</v>
      </c>
      <c r="J79" s="442"/>
      <c r="K79" s="442"/>
      <c r="L79" s="443"/>
      <c r="M79" s="173"/>
      <c r="N79" s="341"/>
      <c r="O79" s="66"/>
      <c r="P79" s="66"/>
      <c r="Q79" s="66"/>
      <c r="R79" s="66"/>
      <c r="S79" s="66"/>
      <c r="T79" s="66"/>
    </row>
    <row r="80" spans="1:20" ht="79.5" customHeight="1" x14ac:dyDescent="0.2">
      <c r="A80" s="167"/>
      <c r="B80" s="174" t="s">
        <v>119</v>
      </c>
      <c r="C80" s="445" t="s">
        <v>418</v>
      </c>
      <c r="D80" s="531"/>
      <c r="E80" s="532"/>
      <c r="F80" s="328" t="s">
        <v>405</v>
      </c>
      <c r="G80" s="328" t="s">
        <v>278</v>
      </c>
      <c r="H80" s="328" t="s">
        <v>279</v>
      </c>
      <c r="I80" s="445"/>
      <c r="J80" s="531"/>
      <c r="K80" s="531"/>
      <c r="L80" s="532"/>
      <c r="M80" s="374"/>
      <c r="N80" s="341"/>
      <c r="O80" s="66"/>
      <c r="P80" s="66"/>
      <c r="Q80" s="66"/>
      <c r="R80" s="66"/>
      <c r="S80" s="66"/>
      <c r="T80" s="66"/>
    </row>
    <row r="81" spans="1:15" s="117" customFormat="1" ht="72" customHeight="1" x14ac:dyDescent="0.2">
      <c r="A81" s="179"/>
      <c r="B81" s="170" t="s">
        <v>120</v>
      </c>
      <c r="C81" s="444" t="s">
        <v>280</v>
      </c>
      <c r="D81" s="430"/>
      <c r="E81" s="431"/>
      <c r="F81" s="328" t="s">
        <v>281</v>
      </c>
      <c r="G81" s="328" t="s">
        <v>406</v>
      </c>
      <c r="H81" s="328" t="s">
        <v>282</v>
      </c>
      <c r="I81" s="444"/>
      <c r="J81" s="430"/>
      <c r="K81" s="430"/>
      <c r="L81" s="431"/>
      <c r="M81" s="374"/>
      <c r="N81" s="348"/>
    </row>
    <row r="82" spans="1:15" s="117" customFormat="1" ht="94.5" customHeight="1" x14ac:dyDescent="0.2">
      <c r="A82" s="179"/>
      <c r="B82" s="170" t="s">
        <v>121</v>
      </c>
      <c r="C82" s="456" t="s">
        <v>283</v>
      </c>
      <c r="D82" s="433"/>
      <c r="E82" s="434"/>
      <c r="F82" s="328" t="s">
        <v>409</v>
      </c>
      <c r="G82" s="328" t="s">
        <v>407</v>
      </c>
      <c r="H82" s="328" t="s">
        <v>284</v>
      </c>
      <c r="I82" s="523"/>
      <c r="J82" s="430"/>
      <c r="K82" s="430"/>
      <c r="L82" s="431"/>
      <c r="M82" s="374"/>
      <c r="N82" s="348"/>
    </row>
    <row r="83" spans="1:15" s="117" customFormat="1" ht="101.25" customHeight="1" x14ac:dyDescent="0.2">
      <c r="A83" s="179"/>
      <c r="B83" s="170" t="s">
        <v>122</v>
      </c>
      <c r="C83" s="444" t="s">
        <v>408</v>
      </c>
      <c r="D83" s="430"/>
      <c r="E83" s="431"/>
      <c r="F83" s="328" t="s">
        <v>409</v>
      </c>
      <c r="G83" s="328" t="s">
        <v>407</v>
      </c>
      <c r="H83" s="328" t="s">
        <v>285</v>
      </c>
      <c r="I83" s="444"/>
      <c r="J83" s="430"/>
      <c r="K83" s="430"/>
      <c r="L83" s="431"/>
      <c r="M83" s="374"/>
      <c r="N83" s="349"/>
    </row>
    <row r="84" spans="1:15" s="117" customFormat="1" ht="101.25" customHeight="1" x14ac:dyDescent="0.2">
      <c r="A84" s="179"/>
      <c r="B84" s="170" t="s">
        <v>127</v>
      </c>
      <c r="C84" s="444" t="s">
        <v>410</v>
      </c>
      <c r="D84" s="430"/>
      <c r="E84" s="431"/>
      <c r="F84" s="328" t="s">
        <v>409</v>
      </c>
      <c r="G84" s="328" t="s">
        <v>407</v>
      </c>
      <c r="H84" s="328" t="s">
        <v>284</v>
      </c>
      <c r="I84" s="444"/>
      <c r="J84" s="428"/>
      <c r="K84" s="428"/>
      <c r="L84" s="429"/>
      <c r="M84" s="320"/>
      <c r="N84" s="348"/>
    </row>
    <row r="85" spans="1:15" s="117" customFormat="1" ht="57.75" customHeight="1" x14ac:dyDescent="0.2">
      <c r="A85" s="179"/>
      <c r="B85" s="175" t="s">
        <v>128</v>
      </c>
      <c r="C85" s="448" t="s">
        <v>286</v>
      </c>
      <c r="D85" s="449"/>
      <c r="E85" s="450"/>
      <c r="F85" s="329" t="s">
        <v>411</v>
      </c>
      <c r="G85" s="329" t="s">
        <v>412</v>
      </c>
      <c r="H85" s="328" t="s">
        <v>287</v>
      </c>
      <c r="I85" s="476"/>
      <c r="J85" s="477"/>
      <c r="K85" s="477"/>
      <c r="L85" s="478"/>
      <c r="M85" s="358"/>
      <c r="N85" s="348"/>
    </row>
    <row r="86" spans="1:15" s="117" customFormat="1" ht="2.25" customHeight="1" x14ac:dyDescent="0.2">
      <c r="A86" s="179"/>
      <c r="B86" s="177"/>
      <c r="C86" s="177"/>
      <c r="D86" s="177"/>
      <c r="E86" s="177"/>
      <c r="F86" s="177"/>
      <c r="G86" s="177"/>
      <c r="H86" s="177"/>
      <c r="I86" s="177"/>
      <c r="J86" s="177"/>
      <c r="K86" s="177"/>
      <c r="L86" s="177"/>
      <c r="M86" s="178"/>
      <c r="N86" s="348"/>
    </row>
    <row r="87" spans="1:15" s="66" customFormat="1" x14ac:dyDescent="0.2">
      <c r="A87" s="167"/>
      <c r="B87" s="180" t="s">
        <v>288</v>
      </c>
      <c r="C87" s="181"/>
      <c r="D87" s="181"/>
      <c r="E87" s="182"/>
      <c r="F87" s="182"/>
      <c r="G87" s="182"/>
      <c r="H87" s="182"/>
      <c r="I87" s="182"/>
      <c r="J87" s="182"/>
      <c r="K87" s="183"/>
      <c r="L87" s="183"/>
      <c r="M87" s="184" t="str">
        <f>IF(ISNUMBER(AVERAGE(M80:M85)),AVERAGE(M80:M85),"")</f>
        <v/>
      </c>
      <c r="N87" s="341"/>
    </row>
    <row r="88" spans="1:15" s="66" customFormat="1" x14ac:dyDescent="0.2">
      <c r="A88" s="167"/>
      <c r="B88" s="185" t="s">
        <v>289</v>
      </c>
      <c r="C88" s="181"/>
      <c r="D88" s="181"/>
      <c r="E88" s="186"/>
      <c r="F88" s="186"/>
      <c r="G88" s="186"/>
      <c r="H88" s="186"/>
      <c r="I88" s="186"/>
      <c r="J88" s="186"/>
      <c r="K88" s="187"/>
      <c r="L88" s="187"/>
      <c r="M88" s="386" t="str">
        <f>IF(ISNUMBER(M87),(IF(MIN(M80:M85)&lt;2,"NÃO ATENDE","ATENDE")), "NÃO PONTUADO")</f>
        <v>NÃO PONTUADO</v>
      </c>
      <c r="N88" s="341"/>
    </row>
    <row r="89" spans="1:15" s="66" customFormat="1" ht="2.25" customHeight="1" thickBot="1" x14ac:dyDescent="0.25">
      <c r="A89" s="167"/>
      <c r="B89" s="190"/>
      <c r="C89" s="191"/>
      <c r="D89" s="191"/>
      <c r="E89" s="192"/>
      <c r="F89" s="192"/>
      <c r="G89" s="192"/>
      <c r="H89" s="192"/>
      <c r="I89" s="192"/>
      <c r="J89" s="192"/>
      <c r="K89" s="193"/>
      <c r="L89" s="193"/>
      <c r="M89" s="194"/>
      <c r="N89" s="341"/>
    </row>
    <row r="90" spans="1:15" s="117" customFormat="1" ht="16.5" thickBot="1" x14ac:dyDescent="0.25">
      <c r="A90" s="195"/>
      <c r="B90" s="527" t="s">
        <v>241</v>
      </c>
      <c r="C90" s="528"/>
      <c r="D90" s="528"/>
      <c r="E90" s="529"/>
      <c r="F90" s="196">
        <v>0</v>
      </c>
      <c r="G90" s="196">
        <v>3</v>
      </c>
      <c r="H90" s="196">
        <v>4</v>
      </c>
      <c r="I90" s="441" t="s">
        <v>260</v>
      </c>
      <c r="J90" s="442"/>
      <c r="K90" s="442"/>
      <c r="L90" s="443"/>
      <c r="M90" s="197"/>
      <c r="N90" s="348"/>
    </row>
    <row r="91" spans="1:15" s="117" customFormat="1" ht="53.25" customHeight="1" x14ac:dyDescent="0.2">
      <c r="A91" s="179"/>
      <c r="B91" s="174" t="s">
        <v>123</v>
      </c>
      <c r="C91" s="530" t="s">
        <v>413</v>
      </c>
      <c r="D91" s="531"/>
      <c r="E91" s="532"/>
      <c r="F91" s="533" t="s">
        <v>290</v>
      </c>
      <c r="G91" s="534"/>
      <c r="H91" s="535"/>
      <c r="I91" s="445"/>
      <c r="J91" s="446"/>
      <c r="K91" s="446"/>
      <c r="L91" s="447"/>
      <c r="M91" s="321"/>
      <c r="N91" s="348"/>
      <c r="O91" s="66"/>
    </row>
    <row r="92" spans="1:15" s="117" customFormat="1" ht="92.25" customHeight="1" x14ac:dyDescent="0.2">
      <c r="A92" s="179"/>
      <c r="B92" s="170" t="s">
        <v>124</v>
      </c>
      <c r="C92" s="482" t="s">
        <v>414</v>
      </c>
      <c r="D92" s="430"/>
      <c r="E92" s="431"/>
      <c r="F92" s="330" t="s">
        <v>416</v>
      </c>
      <c r="G92" s="330" t="s">
        <v>415</v>
      </c>
      <c r="H92" s="330" t="s">
        <v>291</v>
      </c>
      <c r="I92" s="444"/>
      <c r="J92" s="428"/>
      <c r="K92" s="428"/>
      <c r="L92" s="429"/>
      <c r="M92" s="374"/>
      <c r="N92" s="348"/>
    </row>
    <row r="93" spans="1:15" s="66" customFormat="1" ht="79.5" customHeight="1" x14ac:dyDescent="0.2">
      <c r="A93" s="167"/>
      <c r="B93" s="170" t="s">
        <v>125</v>
      </c>
      <c r="C93" s="444" t="s">
        <v>417</v>
      </c>
      <c r="D93" s="430"/>
      <c r="E93" s="431"/>
      <c r="F93" s="326" t="s">
        <v>419</v>
      </c>
      <c r="G93" s="326" t="s">
        <v>292</v>
      </c>
      <c r="H93" s="326" t="s">
        <v>279</v>
      </c>
      <c r="I93" s="444"/>
      <c r="J93" s="428"/>
      <c r="K93" s="428"/>
      <c r="L93" s="429"/>
      <c r="M93" s="374"/>
      <c r="N93" s="341"/>
    </row>
    <row r="94" spans="1:15" s="66" customFormat="1" ht="71.25" customHeight="1" x14ac:dyDescent="0.2">
      <c r="A94" s="167"/>
      <c r="B94" s="170" t="s">
        <v>126</v>
      </c>
      <c r="C94" s="444" t="s">
        <v>420</v>
      </c>
      <c r="D94" s="430"/>
      <c r="E94" s="431"/>
      <c r="F94" s="326" t="s">
        <v>421</v>
      </c>
      <c r="G94" s="326" t="s">
        <v>422</v>
      </c>
      <c r="H94" s="326" t="s">
        <v>423</v>
      </c>
      <c r="I94" s="444"/>
      <c r="J94" s="428"/>
      <c r="K94" s="428"/>
      <c r="L94" s="429"/>
      <c r="M94" s="374"/>
      <c r="N94" s="341"/>
    </row>
    <row r="95" spans="1:15" s="66" customFormat="1" ht="135" customHeight="1" x14ac:dyDescent="0.2">
      <c r="A95" s="167"/>
      <c r="B95" s="170" t="s">
        <v>147</v>
      </c>
      <c r="C95" s="476" t="s">
        <v>424</v>
      </c>
      <c r="D95" s="503"/>
      <c r="E95" s="504"/>
      <c r="F95" s="327" t="s">
        <v>293</v>
      </c>
      <c r="G95" s="327" t="s">
        <v>425</v>
      </c>
      <c r="H95" s="327" t="s">
        <v>426</v>
      </c>
      <c r="I95" s="476"/>
      <c r="J95" s="477"/>
      <c r="K95" s="477"/>
      <c r="L95" s="478"/>
      <c r="M95" s="358"/>
      <c r="N95" s="341"/>
    </row>
    <row r="96" spans="1:15" s="117" customFormat="1" ht="2.25" customHeight="1" x14ac:dyDescent="0.2">
      <c r="A96" s="179"/>
      <c r="B96" s="177"/>
      <c r="C96" s="177"/>
      <c r="D96" s="177"/>
      <c r="E96" s="177"/>
      <c r="F96" s="177"/>
      <c r="G96" s="177"/>
      <c r="H96" s="177"/>
      <c r="I96" s="177"/>
      <c r="J96" s="177"/>
      <c r="K96" s="177"/>
      <c r="L96" s="177"/>
      <c r="M96" s="178"/>
      <c r="N96" s="348"/>
    </row>
    <row r="97" spans="1:20" x14ac:dyDescent="0.2">
      <c r="A97" s="167"/>
      <c r="B97" s="180" t="s">
        <v>294</v>
      </c>
      <c r="C97" s="181"/>
      <c r="D97" s="181"/>
      <c r="E97" s="182"/>
      <c r="F97" s="182"/>
      <c r="G97" s="182"/>
      <c r="H97" s="182"/>
      <c r="I97" s="182"/>
      <c r="J97" s="182"/>
      <c r="K97" s="183"/>
      <c r="L97" s="183"/>
      <c r="M97" s="184" t="str">
        <f>IF(ISNUMBER(AVERAGE(M92:M95)),AVERAGE(M92:M95),"")</f>
        <v/>
      </c>
      <c r="N97" s="341"/>
      <c r="O97" s="66"/>
      <c r="P97" s="66"/>
      <c r="Q97" s="66"/>
      <c r="R97" s="66"/>
      <c r="S97" s="66"/>
      <c r="T97" s="66"/>
    </row>
    <row r="98" spans="1:20" x14ac:dyDescent="0.2">
      <c r="A98" s="167"/>
      <c r="B98" s="185" t="s">
        <v>295</v>
      </c>
      <c r="C98" s="181"/>
      <c r="D98" s="181"/>
      <c r="E98" s="186"/>
      <c r="F98" s="186"/>
      <c r="G98" s="186"/>
      <c r="H98" s="186"/>
      <c r="I98" s="186"/>
      <c r="J98" s="186"/>
      <c r="K98" s="187"/>
      <c r="L98" s="187"/>
      <c r="M98" s="188" t="str">
        <f>IF(ISNUMBER(M97),(IF(MIN(M92:M95)&lt;2,"NÃO ATENDE","ATENDE")), "NÃO PONTUADO")</f>
        <v>NÃO PONTUADO</v>
      </c>
      <c r="N98" s="341"/>
      <c r="O98" s="66"/>
      <c r="P98" s="66"/>
      <c r="Q98" s="66"/>
      <c r="R98" s="66"/>
      <c r="S98" s="66"/>
      <c r="T98" s="66"/>
    </row>
    <row r="99" spans="1:20" ht="2.25" customHeight="1" thickBot="1" x14ac:dyDescent="0.25">
      <c r="A99" s="167"/>
      <c r="B99" s="185"/>
      <c r="C99" s="181"/>
      <c r="D99" s="181"/>
      <c r="E99" s="186"/>
      <c r="F99" s="186"/>
      <c r="G99" s="186"/>
      <c r="H99" s="186"/>
      <c r="I99" s="186"/>
      <c r="J99" s="186"/>
      <c r="K99" s="187"/>
      <c r="L99" s="187"/>
      <c r="M99" s="189"/>
      <c r="N99" s="341"/>
      <c r="O99" s="66"/>
      <c r="P99" s="66"/>
      <c r="Q99" s="66"/>
      <c r="R99" s="66"/>
      <c r="S99" s="66"/>
      <c r="T99" s="66"/>
    </row>
    <row r="100" spans="1:20" s="117" customFormat="1" ht="16.5" thickBot="1" x14ac:dyDescent="0.25">
      <c r="A100" s="195"/>
      <c r="B100" s="583" t="s">
        <v>296</v>
      </c>
      <c r="C100" s="584"/>
      <c r="D100" s="584"/>
      <c r="E100" s="585"/>
      <c r="F100" s="172">
        <v>0</v>
      </c>
      <c r="G100" s="172">
        <v>3</v>
      </c>
      <c r="H100" s="172">
        <v>4</v>
      </c>
      <c r="I100" s="441" t="s">
        <v>260</v>
      </c>
      <c r="J100" s="442"/>
      <c r="K100" s="442"/>
      <c r="L100" s="443"/>
      <c r="M100" s="198"/>
      <c r="N100" s="348"/>
    </row>
    <row r="101" spans="1:20" s="150" customFormat="1" ht="89.25" customHeight="1" x14ac:dyDescent="0.2">
      <c r="A101" s="195"/>
      <c r="B101" s="199" t="s">
        <v>129</v>
      </c>
      <c r="C101" s="530" t="s">
        <v>427</v>
      </c>
      <c r="D101" s="531"/>
      <c r="E101" s="532"/>
      <c r="F101" s="533" t="s">
        <v>428</v>
      </c>
      <c r="G101" s="534"/>
      <c r="H101" s="535"/>
      <c r="I101" s="536"/>
      <c r="J101" s="537"/>
      <c r="K101" s="537"/>
      <c r="L101" s="538"/>
      <c r="M101" s="375"/>
      <c r="N101" s="350"/>
    </row>
    <row r="102" spans="1:20" s="117" customFormat="1" ht="39" customHeight="1" x14ac:dyDescent="0.2">
      <c r="A102" s="179"/>
      <c r="B102" s="170" t="s">
        <v>190</v>
      </c>
      <c r="C102" s="539" t="s">
        <v>297</v>
      </c>
      <c r="D102" s="540"/>
      <c r="E102" s="541"/>
      <c r="F102" s="326" t="s">
        <v>429</v>
      </c>
      <c r="G102" s="326" t="s">
        <v>298</v>
      </c>
      <c r="H102" s="326" t="s">
        <v>299</v>
      </c>
      <c r="I102" s="444"/>
      <c r="J102" s="428"/>
      <c r="K102" s="428"/>
      <c r="L102" s="429"/>
      <c r="M102" s="374"/>
      <c r="N102" s="348"/>
    </row>
    <row r="103" spans="1:20" s="117" customFormat="1" ht="90" customHeight="1" x14ac:dyDescent="0.2">
      <c r="A103" s="179"/>
      <c r="B103" s="170" t="s">
        <v>130</v>
      </c>
      <c r="C103" s="482" t="s">
        <v>430</v>
      </c>
      <c r="D103" s="430"/>
      <c r="E103" s="431"/>
      <c r="F103" s="326" t="s">
        <v>300</v>
      </c>
      <c r="G103" s="326" t="s">
        <v>301</v>
      </c>
      <c r="H103" s="326" t="s">
        <v>302</v>
      </c>
      <c r="I103" s="444"/>
      <c r="J103" s="428"/>
      <c r="K103" s="428"/>
      <c r="L103" s="429"/>
      <c r="M103" s="374"/>
      <c r="N103" s="351"/>
    </row>
    <row r="104" spans="1:20" ht="39" customHeight="1" x14ac:dyDescent="0.2">
      <c r="A104" s="167"/>
      <c r="B104" s="170" t="s">
        <v>131</v>
      </c>
      <c r="C104" s="539" t="s">
        <v>303</v>
      </c>
      <c r="D104" s="540"/>
      <c r="E104" s="541"/>
      <c r="F104" s="326" t="s">
        <v>304</v>
      </c>
      <c r="G104" s="326" t="s">
        <v>305</v>
      </c>
      <c r="H104" s="326" t="s">
        <v>306</v>
      </c>
      <c r="I104" s="444"/>
      <c r="J104" s="428"/>
      <c r="K104" s="428"/>
      <c r="L104" s="429"/>
      <c r="M104" s="374"/>
      <c r="N104" s="351"/>
      <c r="O104" s="66"/>
      <c r="P104" s="66"/>
      <c r="Q104" s="66"/>
      <c r="R104" s="66"/>
      <c r="S104" s="66"/>
      <c r="T104" s="66"/>
    </row>
    <row r="105" spans="1:20" s="107" customFormat="1" ht="59.25" customHeight="1" x14ac:dyDescent="0.2">
      <c r="A105" s="167"/>
      <c r="B105" s="170" t="s">
        <v>132</v>
      </c>
      <c r="C105" s="539" t="s">
        <v>307</v>
      </c>
      <c r="D105" s="540"/>
      <c r="E105" s="541"/>
      <c r="F105" s="330" t="s">
        <v>308</v>
      </c>
      <c r="G105" s="330" t="s">
        <v>309</v>
      </c>
      <c r="H105" s="330" t="s">
        <v>310</v>
      </c>
      <c r="I105" s="444"/>
      <c r="J105" s="428"/>
      <c r="K105" s="428"/>
      <c r="L105" s="429"/>
      <c r="M105" s="374"/>
      <c r="N105" s="352"/>
    </row>
    <row r="106" spans="1:20" s="381" customFormat="1" ht="66.75" customHeight="1" x14ac:dyDescent="0.3">
      <c r="A106" s="379"/>
      <c r="B106" s="170" t="s">
        <v>194</v>
      </c>
      <c r="C106" s="448" t="s">
        <v>311</v>
      </c>
      <c r="D106" s="449"/>
      <c r="E106" s="450"/>
      <c r="F106" s="327" t="s">
        <v>312</v>
      </c>
      <c r="G106" s="327" t="s">
        <v>305</v>
      </c>
      <c r="H106" s="327" t="s">
        <v>313</v>
      </c>
      <c r="I106" s="476"/>
      <c r="J106" s="477"/>
      <c r="K106" s="477"/>
      <c r="L106" s="478"/>
      <c r="M106" s="358"/>
      <c r="N106" s="353"/>
    </row>
    <row r="107" spans="1:20" s="117" customFormat="1" ht="1.5" customHeight="1" x14ac:dyDescent="0.2">
      <c r="A107" s="179"/>
      <c r="B107" s="177"/>
      <c r="C107" s="177"/>
      <c r="D107" s="177"/>
      <c r="E107" s="177"/>
      <c r="F107" s="177"/>
      <c r="G107" s="177"/>
      <c r="H107" s="177"/>
      <c r="I107" s="177"/>
      <c r="J107" s="177"/>
      <c r="K107" s="177"/>
      <c r="L107" s="177"/>
      <c r="M107" s="178"/>
      <c r="N107" s="348"/>
    </row>
    <row r="108" spans="1:20" x14ac:dyDescent="0.2">
      <c r="A108" s="167"/>
      <c r="B108" s="180" t="s">
        <v>314</v>
      </c>
      <c r="C108" s="181"/>
      <c r="D108" s="181"/>
      <c r="E108" s="182"/>
      <c r="F108" s="182"/>
      <c r="G108" s="182"/>
      <c r="H108" s="182"/>
      <c r="I108" s="182"/>
      <c r="J108" s="182"/>
      <c r="K108" s="183"/>
      <c r="L108" s="183"/>
      <c r="M108" s="184" t="str">
        <f>IF(ISNUMBER(AVERAGE(M102:M106)),AVERAGE(M102:M106),"")</f>
        <v/>
      </c>
      <c r="N108" s="341"/>
      <c r="O108" s="66"/>
      <c r="P108" s="66"/>
      <c r="Q108" s="66"/>
      <c r="R108" s="66"/>
      <c r="S108" s="66"/>
      <c r="T108" s="66"/>
    </row>
    <row r="109" spans="1:20" ht="13.5" thickBot="1" x14ac:dyDescent="0.25">
      <c r="A109" s="167"/>
      <c r="B109" s="185" t="s">
        <v>315</v>
      </c>
      <c r="C109" s="181"/>
      <c r="D109" s="181"/>
      <c r="E109" s="186"/>
      <c r="F109" s="186"/>
      <c r="G109" s="186"/>
      <c r="H109" s="186"/>
      <c r="I109" s="186"/>
      <c r="J109" s="186"/>
      <c r="K109" s="187"/>
      <c r="L109" s="187"/>
      <c r="M109" s="386" t="str">
        <f>IF(ISNUMBER(M108),(IF(MIN(M102:M106)&lt;2,"NÃO ATENDE","ATENDE")), "NÃO PONTUADO")</f>
        <v>NÃO PONTUADO</v>
      </c>
      <c r="N109" s="341"/>
      <c r="O109" s="66"/>
      <c r="P109" s="66"/>
      <c r="Q109" s="66"/>
      <c r="R109" s="66"/>
      <c r="S109" s="66"/>
      <c r="T109" s="66"/>
    </row>
    <row r="110" spans="1:20" ht="1.5" customHeight="1" x14ac:dyDescent="0.2">
      <c r="A110" s="167"/>
      <c r="B110" s="200"/>
      <c r="C110" s="201"/>
      <c r="D110" s="201"/>
      <c r="E110" s="202"/>
      <c r="F110" s="202"/>
      <c r="G110" s="202"/>
      <c r="H110" s="202"/>
      <c r="I110" s="202"/>
      <c r="J110" s="202"/>
      <c r="K110" s="203"/>
      <c r="L110" s="203"/>
      <c r="M110" s="204"/>
      <c r="N110" s="341"/>
      <c r="O110" s="66"/>
      <c r="P110" s="66"/>
      <c r="Q110" s="66"/>
      <c r="R110" s="66"/>
      <c r="S110" s="66"/>
      <c r="T110" s="66"/>
    </row>
    <row r="111" spans="1:20" ht="11.25" customHeight="1" x14ac:dyDescent="0.2">
      <c r="A111" s="167"/>
      <c r="B111" s="205" t="s">
        <v>316</v>
      </c>
      <c r="C111" s="206"/>
      <c r="D111" s="206"/>
      <c r="E111" s="206"/>
      <c r="F111" s="207"/>
      <c r="G111" s="208" t="str">
        <f>IF(ISNUMBER(#REF!),#REF!/#REF!,"")</f>
        <v/>
      </c>
      <c r="H111" s="208"/>
      <c r="I111" s="208"/>
      <c r="J111" s="208"/>
      <c r="K111" s="209"/>
      <c r="L111" s="209"/>
      <c r="M111" s="210" t="str">
        <f>IF(ISNUMBER(AVERAGE(M76,M87,M97,M108)),AVERAGE(M76,M87,M97,M108),"")</f>
        <v/>
      </c>
      <c r="N111" s="341"/>
      <c r="O111" s="66"/>
      <c r="P111" s="66"/>
      <c r="Q111" s="66"/>
      <c r="R111" s="66"/>
      <c r="S111" s="66"/>
      <c r="T111" s="66"/>
    </row>
    <row r="112" spans="1:20" s="117" customFormat="1" ht="10.5" customHeight="1" x14ac:dyDescent="0.2">
      <c r="A112" s="179"/>
      <c r="B112" s="205" t="s">
        <v>317</v>
      </c>
      <c r="C112" s="206"/>
      <c r="D112" s="206"/>
      <c r="E112" s="206"/>
      <c r="F112" s="209"/>
      <c r="G112" s="382"/>
      <c r="H112" s="382"/>
      <c r="I112" s="382"/>
      <c r="J112" s="382"/>
      <c r="K112" s="209"/>
      <c r="L112" s="209"/>
      <c r="M112" s="387" t="str">
        <f>IF(ISNUMBER(M111),(IF(MIN(M72,M73,M74,M80,M81,M82,M83,M84,M85,M92,M93,M94,M95,M102,M103,M104,M105,M106)&lt;2,"NÃO ATENDE","ATENDE")), "NÃO PONTUADO")</f>
        <v>NÃO PONTUADO</v>
      </c>
      <c r="N112" s="348"/>
    </row>
    <row r="113" spans="1:20" s="117" customFormat="1" ht="1.5" customHeight="1" thickBot="1" x14ac:dyDescent="0.25">
      <c r="A113" s="211"/>
      <c r="B113" s="212"/>
      <c r="C113" s="213"/>
      <c r="D113" s="213"/>
      <c r="E113" s="213"/>
      <c r="F113" s="214"/>
      <c r="G113" s="383"/>
      <c r="H113" s="383"/>
      <c r="I113" s="383"/>
      <c r="J113" s="383"/>
      <c r="K113" s="214"/>
      <c r="L113" s="214"/>
      <c r="M113" s="215"/>
      <c r="N113" s="348"/>
    </row>
    <row r="114" spans="1:20" s="117" customFormat="1" ht="48.75" customHeight="1" x14ac:dyDescent="0.2">
      <c r="A114" s="150"/>
      <c r="B114" s="216"/>
      <c r="C114" s="217"/>
      <c r="D114" s="217"/>
      <c r="E114" s="217"/>
      <c r="F114" s="218"/>
      <c r="G114" s="384"/>
      <c r="H114" s="384"/>
      <c r="I114" s="384"/>
      <c r="J114" s="384"/>
      <c r="K114" s="218"/>
      <c r="L114" s="218"/>
      <c r="M114" s="219"/>
      <c r="N114" s="348"/>
    </row>
    <row r="115" spans="1:20" ht="23.25" customHeight="1" x14ac:dyDescent="0.2">
      <c r="B115" s="572" t="s">
        <v>431</v>
      </c>
      <c r="C115" s="573"/>
      <c r="D115" s="573"/>
      <c r="E115" s="573"/>
      <c r="F115" s="573"/>
      <c r="G115" s="573"/>
      <c r="H115" s="573"/>
      <c r="I115" s="573"/>
      <c r="J115" s="573"/>
      <c r="K115" s="573"/>
      <c r="L115" s="573"/>
      <c r="M115" s="574"/>
      <c r="N115" s="347"/>
      <c r="O115" s="165"/>
      <c r="P115" s="165"/>
      <c r="Q115" s="166"/>
      <c r="R115" s="166"/>
      <c r="S115" s="166"/>
      <c r="T115" s="66"/>
    </row>
    <row r="116" spans="1:20" s="117" customFormat="1" x14ac:dyDescent="0.2">
      <c r="A116" s="150"/>
      <c r="B116" s="524" t="s">
        <v>318</v>
      </c>
      <c r="C116" s="525"/>
      <c r="D116" s="361" t="s">
        <v>319</v>
      </c>
      <c r="E116" s="524" t="s">
        <v>320</v>
      </c>
      <c r="F116" s="526"/>
      <c r="G116" s="526"/>
      <c r="H116" s="526"/>
      <c r="I116" s="526"/>
      <c r="J116" s="526"/>
      <c r="K116" s="526"/>
      <c r="L116" s="526"/>
      <c r="M116" s="525"/>
      <c r="N116" s="348"/>
    </row>
    <row r="117" spans="1:20" s="117" customFormat="1" ht="21.75" customHeight="1" x14ac:dyDescent="0.2">
      <c r="A117" s="150"/>
      <c r="B117" s="542" t="s">
        <v>321</v>
      </c>
      <c r="C117" s="543"/>
      <c r="D117" s="220">
        <v>0</v>
      </c>
      <c r="E117" s="492" t="s">
        <v>322</v>
      </c>
      <c r="F117" s="493"/>
      <c r="G117" s="493"/>
      <c r="H117" s="493"/>
      <c r="I117" s="493"/>
      <c r="J117" s="493"/>
      <c r="K117" s="493"/>
      <c r="L117" s="493"/>
      <c r="M117" s="494"/>
      <c r="N117" s="348"/>
    </row>
    <row r="118" spans="1:20" s="117" customFormat="1" ht="18.75" customHeight="1" x14ac:dyDescent="0.2">
      <c r="A118" s="150"/>
      <c r="B118" s="542" t="s">
        <v>321</v>
      </c>
      <c r="C118" s="543"/>
      <c r="D118" s="221" t="s">
        <v>45</v>
      </c>
      <c r="E118" s="544" t="s">
        <v>432</v>
      </c>
      <c r="F118" s="545"/>
      <c r="G118" s="545"/>
      <c r="H118" s="545"/>
      <c r="I118" s="545"/>
      <c r="J118" s="545"/>
      <c r="K118" s="545"/>
      <c r="L118" s="545"/>
      <c r="M118" s="546"/>
      <c r="N118" s="348"/>
    </row>
    <row r="119" spans="1:20" s="117" customFormat="1" ht="27" customHeight="1" x14ac:dyDescent="0.2">
      <c r="A119" s="150"/>
      <c r="B119" s="547" t="s">
        <v>323</v>
      </c>
      <c r="C119" s="548"/>
      <c r="D119" s="220">
        <v>2</v>
      </c>
      <c r="E119" s="544" t="s">
        <v>433</v>
      </c>
      <c r="F119" s="545"/>
      <c r="G119" s="545"/>
      <c r="H119" s="545"/>
      <c r="I119" s="545"/>
      <c r="J119" s="545"/>
      <c r="K119" s="545"/>
      <c r="L119" s="545"/>
      <c r="M119" s="546"/>
      <c r="N119" s="348"/>
    </row>
    <row r="120" spans="1:20" ht="23.25" customHeight="1" x14ac:dyDescent="0.2">
      <c r="B120" s="547" t="s">
        <v>323</v>
      </c>
      <c r="C120" s="548"/>
      <c r="D120" s="220">
        <v>3</v>
      </c>
      <c r="E120" s="492" t="s">
        <v>324</v>
      </c>
      <c r="F120" s="493"/>
      <c r="G120" s="493"/>
      <c r="H120" s="493"/>
      <c r="I120" s="493"/>
      <c r="J120" s="493"/>
      <c r="K120" s="493"/>
      <c r="L120" s="493"/>
      <c r="M120" s="494"/>
      <c r="N120" s="341"/>
      <c r="O120" s="66"/>
      <c r="P120" s="66"/>
      <c r="Q120" s="66"/>
      <c r="R120" s="66"/>
      <c r="S120" s="66"/>
      <c r="T120" s="66"/>
    </row>
    <row r="121" spans="1:20" ht="27" customHeight="1" x14ac:dyDescent="0.2">
      <c r="B121" s="547" t="s">
        <v>323</v>
      </c>
      <c r="C121" s="548"/>
      <c r="D121" s="220">
        <v>4</v>
      </c>
      <c r="E121" s="489" t="s">
        <v>434</v>
      </c>
      <c r="F121" s="490"/>
      <c r="G121" s="490"/>
      <c r="H121" s="490"/>
      <c r="I121" s="490"/>
      <c r="J121" s="490"/>
      <c r="K121" s="490"/>
      <c r="L121" s="490"/>
      <c r="M121" s="491"/>
      <c r="N121" s="341"/>
      <c r="O121" s="66"/>
      <c r="P121" s="66"/>
      <c r="Q121" s="66"/>
      <c r="R121" s="66"/>
      <c r="S121" s="66"/>
      <c r="T121" s="66"/>
    </row>
    <row r="122" spans="1:20" x14ac:dyDescent="0.2">
      <c r="B122" s="122"/>
      <c r="C122" s="66"/>
      <c r="D122" s="66"/>
      <c r="E122" s="66"/>
      <c r="F122" s="66"/>
      <c r="G122" s="66"/>
      <c r="H122" s="66"/>
      <c r="I122" s="66"/>
      <c r="J122" s="66"/>
      <c r="K122" s="66"/>
      <c r="L122" s="66"/>
      <c r="M122" s="66"/>
      <c r="N122" s="341"/>
      <c r="O122" s="66"/>
      <c r="P122" s="66"/>
      <c r="Q122" s="66"/>
      <c r="R122" s="66"/>
      <c r="S122" s="66"/>
      <c r="T122" s="66"/>
    </row>
    <row r="123" spans="1:20" x14ac:dyDescent="0.2">
      <c r="B123" s="555" t="s">
        <v>435</v>
      </c>
      <c r="C123" s="555"/>
      <c r="D123" s="555"/>
      <c r="E123" s="555"/>
      <c r="F123" s="555"/>
      <c r="G123" s="555"/>
      <c r="H123" s="555"/>
      <c r="I123" s="164"/>
      <c r="J123" s="164"/>
      <c r="K123" s="165"/>
      <c r="L123" s="165"/>
      <c r="M123" s="165"/>
      <c r="N123" s="341"/>
      <c r="O123" s="66"/>
      <c r="P123" s="66"/>
      <c r="Q123" s="66"/>
      <c r="R123" s="66"/>
      <c r="S123" s="66"/>
      <c r="T123" s="66"/>
    </row>
    <row r="124" spans="1:20" x14ac:dyDescent="0.2">
      <c r="B124" s="555" t="s">
        <v>325</v>
      </c>
      <c r="C124" s="555"/>
      <c r="D124" s="555"/>
      <c r="E124" s="555"/>
      <c r="F124" s="555"/>
      <c r="G124" s="555"/>
      <c r="H124" s="555"/>
      <c r="I124" s="164"/>
      <c r="J124" s="164"/>
      <c r="K124" s="165"/>
      <c r="L124" s="165"/>
      <c r="M124" s="165"/>
      <c r="N124" s="341"/>
      <c r="O124" s="66"/>
      <c r="P124" s="66"/>
      <c r="Q124" s="66"/>
      <c r="R124" s="66"/>
      <c r="S124" s="66"/>
      <c r="T124" s="66"/>
    </row>
    <row r="125" spans="1:20" ht="34.5" customHeight="1" x14ac:dyDescent="0.2">
      <c r="B125" s="163"/>
      <c r="C125" s="363"/>
      <c r="D125" s="363"/>
      <c r="E125" s="363"/>
      <c r="F125" s="363"/>
      <c r="G125" s="164"/>
      <c r="H125" s="164"/>
      <c r="I125" s="164"/>
      <c r="J125" s="164"/>
      <c r="K125" s="165"/>
      <c r="L125" s="165"/>
      <c r="M125" s="165"/>
      <c r="N125" s="341"/>
      <c r="O125" s="66"/>
      <c r="P125" s="66"/>
      <c r="Q125" s="66"/>
      <c r="R125" s="66"/>
      <c r="S125" s="66"/>
      <c r="T125" s="66"/>
    </row>
    <row r="126" spans="1:20" ht="23.25" x14ac:dyDescent="0.2">
      <c r="A126" s="505" t="s">
        <v>242</v>
      </c>
      <c r="B126" s="506"/>
      <c r="C126" s="506"/>
      <c r="D126" s="506"/>
      <c r="E126" s="506"/>
      <c r="F126" s="506"/>
      <c r="G126" s="506"/>
      <c r="H126" s="506"/>
      <c r="I126" s="506"/>
      <c r="J126" s="506"/>
      <c r="K126" s="506"/>
      <c r="L126" s="506"/>
      <c r="M126" s="507"/>
      <c r="N126" s="341"/>
      <c r="O126" s="66"/>
      <c r="P126" s="66"/>
      <c r="Q126" s="66"/>
      <c r="R126" s="66"/>
      <c r="S126" s="66"/>
      <c r="T126" s="66"/>
    </row>
    <row r="127" spans="1:20" s="117" customFormat="1" ht="16.5" thickBot="1" x14ac:dyDescent="0.25">
      <c r="A127" s="222"/>
      <c r="B127" s="223" t="s">
        <v>243</v>
      </c>
      <c r="C127" s="223"/>
      <c r="D127" s="223"/>
      <c r="E127" s="223"/>
      <c r="F127" s="223"/>
      <c r="G127" s="223"/>
      <c r="H127" s="223"/>
      <c r="I127" s="223"/>
      <c r="J127" s="223"/>
      <c r="K127" s="223"/>
      <c r="L127" s="224"/>
      <c r="M127" s="225"/>
      <c r="N127" s="348"/>
    </row>
    <row r="128" spans="1:20" s="117" customFormat="1" ht="15.75" x14ac:dyDescent="0.2">
      <c r="A128" s="222"/>
      <c r="B128" s="226" t="s">
        <v>437</v>
      </c>
      <c r="C128" s="227"/>
      <c r="D128" s="227"/>
      <c r="E128" s="227"/>
      <c r="F128" s="227"/>
      <c r="G128" s="228"/>
      <c r="H128" s="228"/>
      <c r="I128" s="228"/>
      <c r="J128" s="228"/>
      <c r="K128" s="229"/>
      <c r="L128" s="229"/>
      <c r="M128" s="230"/>
      <c r="N128" s="348"/>
    </row>
    <row r="129" spans="1:20" s="117" customFormat="1" ht="6" customHeight="1" x14ac:dyDescent="0.25">
      <c r="A129" s="222"/>
      <c r="B129" s="231"/>
      <c r="C129" s="556" t="s">
        <v>326</v>
      </c>
      <c r="D129" s="232"/>
      <c r="E129" s="233"/>
      <c r="F129" s="233"/>
      <c r="G129" s="234"/>
      <c r="H129" s="234"/>
      <c r="I129" s="234"/>
      <c r="J129" s="234"/>
      <c r="K129" s="235"/>
      <c r="L129" s="235"/>
      <c r="M129" s="236"/>
      <c r="N129" s="348"/>
    </row>
    <row r="130" spans="1:20" s="117" customFormat="1" ht="24" customHeight="1" thickBot="1" x14ac:dyDescent="0.3">
      <c r="A130" s="222"/>
      <c r="B130" s="362" t="s">
        <v>98</v>
      </c>
      <c r="C130" s="557"/>
      <c r="D130" s="551" t="s">
        <v>258</v>
      </c>
      <c r="E130" s="551"/>
      <c r="F130" s="551"/>
      <c r="G130" s="551" t="s">
        <v>260</v>
      </c>
      <c r="H130" s="551"/>
      <c r="I130" s="551"/>
      <c r="J130" s="551"/>
      <c r="K130" s="551"/>
      <c r="L130" s="362"/>
      <c r="M130" s="237" t="s">
        <v>327</v>
      </c>
      <c r="N130" s="348"/>
    </row>
    <row r="131" spans="1:20" s="117" customFormat="1" ht="38.25" customHeight="1" x14ac:dyDescent="0.2">
      <c r="A131" s="222"/>
      <c r="B131" s="238" t="s">
        <v>133</v>
      </c>
      <c r="C131" s="373" t="s">
        <v>328</v>
      </c>
      <c r="D131" s="445" t="s">
        <v>438</v>
      </c>
      <c r="E131" s="531"/>
      <c r="F131" s="532"/>
      <c r="G131" s="486"/>
      <c r="H131" s="487"/>
      <c r="I131" s="487"/>
      <c r="J131" s="487"/>
      <c r="K131" s="487"/>
      <c r="L131" s="488"/>
      <c r="M131" s="374"/>
      <c r="N131" s="348"/>
    </row>
    <row r="132" spans="1:20" s="117" customFormat="1" ht="27" customHeight="1" x14ac:dyDescent="0.2">
      <c r="A132" s="222"/>
      <c r="B132" s="495" t="s">
        <v>134</v>
      </c>
      <c r="C132" s="501" t="s">
        <v>328</v>
      </c>
      <c r="D132" s="552" t="s">
        <v>436</v>
      </c>
      <c r="E132" s="553"/>
      <c r="F132" s="554"/>
      <c r="G132" s="444"/>
      <c r="H132" s="430"/>
      <c r="I132" s="430"/>
      <c r="J132" s="430"/>
      <c r="K132" s="430"/>
      <c r="L132" s="431"/>
      <c r="M132" s="497"/>
      <c r="N132" s="348"/>
    </row>
    <row r="133" spans="1:20" s="117" customFormat="1" ht="14.25" customHeight="1" x14ac:dyDescent="0.2">
      <c r="A133" s="222"/>
      <c r="B133" s="496"/>
      <c r="C133" s="501"/>
      <c r="D133" s="684" t="s">
        <v>439</v>
      </c>
      <c r="E133" s="685"/>
      <c r="F133" s="686"/>
      <c r="G133" s="444"/>
      <c r="H133" s="430"/>
      <c r="I133" s="430"/>
      <c r="J133" s="430"/>
      <c r="K133" s="430"/>
      <c r="L133" s="431"/>
      <c r="M133" s="498"/>
      <c r="N133" s="348"/>
    </row>
    <row r="134" spans="1:20" s="117" customFormat="1" ht="12.75" customHeight="1" x14ac:dyDescent="0.2">
      <c r="A134" s="222"/>
      <c r="B134" s="496"/>
      <c r="C134" s="501"/>
      <c r="D134" s="684" t="s">
        <v>440</v>
      </c>
      <c r="E134" s="685"/>
      <c r="F134" s="686"/>
      <c r="G134" s="444"/>
      <c r="H134" s="430"/>
      <c r="I134" s="430"/>
      <c r="J134" s="430"/>
      <c r="K134" s="430"/>
      <c r="L134" s="431"/>
      <c r="M134" s="498"/>
      <c r="N134" s="348"/>
    </row>
    <row r="135" spans="1:20" s="117" customFormat="1" ht="12.75" customHeight="1" x14ac:dyDescent="0.2">
      <c r="A135" s="222"/>
      <c r="B135" s="496"/>
      <c r="C135" s="502"/>
      <c r="D135" s="681" t="s">
        <v>441</v>
      </c>
      <c r="E135" s="682"/>
      <c r="F135" s="683"/>
      <c r="G135" s="476"/>
      <c r="H135" s="503"/>
      <c r="I135" s="503"/>
      <c r="J135" s="503"/>
      <c r="K135" s="503"/>
      <c r="L135" s="504"/>
      <c r="M135" s="499"/>
      <c r="N135" s="348"/>
    </row>
    <row r="136" spans="1:20" s="117" customFormat="1" ht="3.75" customHeight="1" x14ac:dyDescent="0.2">
      <c r="A136" s="222"/>
      <c r="B136" s="177"/>
      <c r="C136" s="177"/>
      <c r="D136" s="239"/>
      <c r="E136" s="239"/>
      <c r="F136" s="177"/>
      <c r="G136" s="177"/>
      <c r="H136" s="177"/>
      <c r="I136" s="177"/>
      <c r="J136" s="177"/>
      <c r="K136" s="177"/>
      <c r="L136" s="177"/>
      <c r="M136" s="178"/>
      <c r="N136" s="348"/>
    </row>
    <row r="137" spans="1:20" s="117" customFormat="1" x14ac:dyDescent="0.2">
      <c r="A137" s="222"/>
      <c r="B137" s="180" t="s">
        <v>329</v>
      </c>
      <c r="C137" s="181"/>
      <c r="D137" s="181"/>
      <c r="E137" s="182"/>
      <c r="F137" s="182"/>
      <c r="G137" s="182"/>
      <c r="H137" s="182"/>
      <c r="I137" s="182"/>
      <c r="J137" s="182"/>
      <c r="K137" s="183"/>
      <c r="L137" s="183"/>
      <c r="M137" s="184" t="str">
        <f>IF(ISNUMBER(AVERAGE(M131:M132)),AVERAGE(M131:M132),"")</f>
        <v/>
      </c>
      <c r="N137" s="348"/>
    </row>
    <row r="138" spans="1:20" x14ac:dyDescent="0.2">
      <c r="A138" s="240"/>
      <c r="B138" s="185" t="s">
        <v>330</v>
      </c>
      <c r="C138" s="181"/>
      <c r="D138" s="181"/>
      <c r="E138" s="186"/>
      <c r="F138" s="186"/>
      <c r="G138" s="186"/>
      <c r="H138" s="186"/>
      <c r="I138" s="186"/>
      <c r="J138" s="186"/>
      <c r="K138" s="187"/>
      <c r="L138" s="187"/>
      <c r="M138" s="386" t="str">
        <f>IF(ISNUMBER(M137),(IF(MIN(M131:M132)&lt;2,"NÃO ATENDE","ATENDE")), "NÃO PONTUADO")</f>
        <v>NÃO PONTUADO</v>
      </c>
      <c r="N138" s="341"/>
      <c r="O138" s="66"/>
      <c r="P138" s="66"/>
      <c r="Q138" s="66"/>
      <c r="R138" s="66"/>
      <c r="S138" s="66"/>
      <c r="T138" s="66"/>
    </row>
    <row r="139" spans="1:20" ht="3.75" customHeight="1" thickBot="1" x14ac:dyDescent="0.25">
      <c r="A139" s="240"/>
      <c r="B139" s="182"/>
      <c r="C139" s="182"/>
      <c r="D139" s="241"/>
      <c r="E139" s="241"/>
      <c r="F139" s="182"/>
      <c r="G139" s="182"/>
      <c r="H139" s="182"/>
      <c r="I139" s="182"/>
      <c r="J139" s="182"/>
      <c r="K139" s="182"/>
      <c r="L139" s="182"/>
      <c r="M139" s="242"/>
      <c r="N139" s="341"/>
      <c r="O139" s="66"/>
      <c r="P139" s="66"/>
      <c r="Q139" s="66"/>
      <c r="R139" s="66"/>
      <c r="S139" s="66"/>
      <c r="T139" s="66"/>
    </row>
    <row r="140" spans="1:20" ht="16.5" thickBot="1" x14ac:dyDescent="0.25">
      <c r="A140" s="243"/>
      <c r="B140" s="244" t="s">
        <v>245</v>
      </c>
      <c r="C140" s="245"/>
      <c r="D140" s="246"/>
      <c r="E140" s="247"/>
      <c r="F140" s="248"/>
      <c r="G140" s="500" t="s">
        <v>260</v>
      </c>
      <c r="H140" s="500"/>
      <c r="I140" s="500"/>
      <c r="J140" s="500"/>
      <c r="K140" s="500"/>
      <c r="L140" s="359"/>
      <c r="M140" s="249" t="s">
        <v>327</v>
      </c>
      <c r="N140" s="341"/>
      <c r="O140" s="66"/>
      <c r="P140" s="66"/>
      <c r="Q140" s="66"/>
      <c r="R140" s="66"/>
      <c r="S140" s="66"/>
      <c r="T140" s="66"/>
    </row>
    <row r="141" spans="1:20" s="117" customFormat="1" ht="39" customHeight="1" x14ac:dyDescent="0.2">
      <c r="A141" s="250"/>
      <c r="B141" s="373" t="s">
        <v>135</v>
      </c>
      <c r="C141" s="373" t="s">
        <v>331</v>
      </c>
      <c r="D141" s="445" t="s">
        <v>442</v>
      </c>
      <c r="E141" s="531"/>
      <c r="F141" s="532"/>
      <c r="G141" s="445"/>
      <c r="H141" s="446"/>
      <c r="I141" s="446"/>
      <c r="J141" s="446"/>
      <c r="K141" s="446"/>
      <c r="L141" s="447"/>
      <c r="M141" s="374"/>
      <c r="N141" s="348"/>
    </row>
    <row r="142" spans="1:20" s="117" customFormat="1" ht="40.5" customHeight="1" x14ac:dyDescent="0.2">
      <c r="A142" s="250"/>
      <c r="B142" s="360" t="s">
        <v>136</v>
      </c>
      <c r="C142" s="360">
        <v>8.1999999999999993</v>
      </c>
      <c r="D142" s="444" t="s">
        <v>443</v>
      </c>
      <c r="E142" s="430"/>
      <c r="F142" s="431"/>
      <c r="G142" s="444"/>
      <c r="H142" s="430"/>
      <c r="I142" s="430"/>
      <c r="J142" s="430"/>
      <c r="K142" s="430"/>
      <c r="L142" s="431"/>
      <c r="M142" s="374"/>
      <c r="N142" s="348"/>
    </row>
    <row r="143" spans="1:20" s="117" customFormat="1" ht="27.75" customHeight="1" x14ac:dyDescent="0.2">
      <c r="A143" s="250"/>
      <c r="B143" s="360" t="s">
        <v>137</v>
      </c>
      <c r="C143" s="360" t="s">
        <v>332</v>
      </c>
      <c r="D143" s="444" t="s">
        <v>444</v>
      </c>
      <c r="E143" s="430"/>
      <c r="F143" s="431"/>
      <c r="G143" s="464"/>
      <c r="H143" s="465"/>
      <c r="I143" s="465"/>
      <c r="J143" s="465"/>
      <c r="K143" s="465"/>
      <c r="L143" s="466"/>
      <c r="M143" s="374"/>
      <c r="N143" s="348"/>
    </row>
    <row r="144" spans="1:20" ht="27" customHeight="1" x14ac:dyDescent="0.2">
      <c r="A144" s="243"/>
      <c r="B144" s="501" t="s">
        <v>138</v>
      </c>
      <c r="C144" s="665" t="s">
        <v>332</v>
      </c>
      <c r="D144" s="464" t="s">
        <v>333</v>
      </c>
      <c r="E144" s="465"/>
      <c r="F144" s="466"/>
      <c r="G144" s="444"/>
      <c r="H144" s="430"/>
      <c r="I144" s="430"/>
      <c r="J144" s="430"/>
      <c r="K144" s="430"/>
      <c r="L144" s="431"/>
      <c r="M144" s="497"/>
      <c r="N144" s="341"/>
      <c r="O144" s="66"/>
      <c r="P144" s="66"/>
      <c r="Q144" s="66"/>
      <c r="R144" s="66"/>
      <c r="S144" s="66"/>
      <c r="T144" s="66"/>
    </row>
    <row r="145" spans="1:20" ht="12.75" customHeight="1" x14ac:dyDescent="0.2">
      <c r="A145" s="243"/>
      <c r="B145" s="501"/>
      <c r="C145" s="665"/>
      <c r="D145" s="460" t="s">
        <v>334</v>
      </c>
      <c r="E145" s="461"/>
      <c r="F145" s="462"/>
      <c r="G145" s="508"/>
      <c r="H145" s="428"/>
      <c r="I145" s="428"/>
      <c r="J145" s="428"/>
      <c r="K145" s="428"/>
      <c r="L145" s="429"/>
      <c r="M145" s="498"/>
      <c r="N145" s="341"/>
      <c r="O145" s="66"/>
      <c r="P145" s="66"/>
      <c r="Q145" s="66"/>
      <c r="R145" s="66"/>
      <c r="S145" s="66"/>
      <c r="T145" s="66"/>
    </row>
    <row r="146" spans="1:20" ht="12.75" customHeight="1" x14ac:dyDescent="0.2">
      <c r="A146" s="243"/>
      <c r="B146" s="501"/>
      <c r="C146" s="665"/>
      <c r="D146" s="460" t="s">
        <v>335</v>
      </c>
      <c r="E146" s="549"/>
      <c r="F146" s="550"/>
      <c r="G146" s="508"/>
      <c r="H146" s="428"/>
      <c r="I146" s="428"/>
      <c r="J146" s="428"/>
      <c r="K146" s="428"/>
      <c r="L146" s="429"/>
      <c r="M146" s="498"/>
      <c r="N146" s="341"/>
      <c r="O146" s="66"/>
      <c r="P146" s="66"/>
      <c r="Q146" s="66"/>
      <c r="R146" s="66"/>
      <c r="S146" s="66"/>
      <c r="T146" s="66"/>
    </row>
    <row r="147" spans="1:20" ht="12.75" customHeight="1" x14ac:dyDescent="0.2">
      <c r="A147" s="243"/>
      <c r="B147" s="501"/>
      <c r="C147" s="665"/>
      <c r="D147" s="451" t="s">
        <v>336</v>
      </c>
      <c r="E147" s="452"/>
      <c r="F147" s="453"/>
      <c r="G147" s="508"/>
      <c r="H147" s="428"/>
      <c r="I147" s="428"/>
      <c r="J147" s="428"/>
      <c r="K147" s="428"/>
      <c r="L147" s="429"/>
      <c r="M147" s="664"/>
      <c r="N147" s="341"/>
      <c r="O147" s="66"/>
      <c r="P147" s="66"/>
      <c r="Q147" s="66"/>
      <c r="R147" s="66"/>
      <c r="S147" s="66"/>
      <c r="T147" s="66"/>
    </row>
    <row r="148" spans="1:20" ht="40.5" customHeight="1" x14ac:dyDescent="0.2">
      <c r="A148" s="243"/>
      <c r="B148" s="360" t="s">
        <v>139</v>
      </c>
      <c r="C148" s="360" t="s">
        <v>331</v>
      </c>
      <c r="D148" s="482" t="s">
        <v>446</v>
      </c>
      <c r="E148" s="430"/>
      <c r="F148" s="431"/>
      <c r="G148" s="482"/>
      <c r="H148" s="428"/>
      <c r="I148" s="428"/>
      <c r="J148" s="428"/>
      <c r="K148" s="428"/>
      <c r="L148" s="429"/>
      <c r="M148" s="374"/>
      <c r="N148" s="341"/>
      <c r="O148" s="66"/>
      <c r="P148" s="66"/>
      <c r="Q148" s="66"/>
      <c r="R148" s="66"/>
      <c r="S148" s="66"/>
      <c r="T148" s="66"/>
    </row>
    <row r="149" spans="1:20" ht="39" customHeight="1" x14ac:dyDescent="0.2">
      <c r="A149" s="243"/>
      <c r="B149" s="360" t="s">
        <v>140</v>
      </c>
      <c r="C149" s="360" t="s">
        <v>337</v>
      </c>
      <c r="D149" s="482" t="s">
        <v>447</v>
      </c>
      <c r="E149" s="430"/>
      <c r="F149" s="431"/>
      <c r="G149" s="482"/>
      <c r="H149" s="428"/>
      <c r="I149" s="428"/>
      <c r="J149" s="428"/>
      <c r="K149" s="428"/>
      <c r="L149" s="429"/>
      <c r="M149" s="374"/>
      <c r="N149" s="341"/>
      <c r="O149" s="66"/>
      <c r="P149" s="66"/>
      <c r="Q149" s="66"/>
      <c r="R149" s="66"/>
      <c r="S149" s="66"/>
      <c r="T149" s="66"/>
    </row>
    <row r="150" spans="1:20" ht="51" customHeight="1" x14ac:dyDescent="0.2">
      <c r="A150" s="243"/>
      <c r="B150" s="360" t="s">
        <v>191</v>
      </c>
      <c r="C150" s="360" t="s">
        <v>331</v>
      </c>
      <c r="D150" s="687" t="s">
        <v>445</v>
      </c>
      <c r="E150" s="503"/>
      <c r="F150" s="504"/>
      <c r="G150" s="476"/>
      <c r="H150" s="477"/>
      <c r="I150" s="477"/>
      <c r="J150" s="477"/>
      <c r="K150" s="477"/>
      <c r="L150" s="478"/>
      <c r="M150" s="322"/>
      <c r="N150" s="341"/>
      <c r="O150" s="66"/>
      <c r="P150" s="66"/>
      <c r="Q150" s="66"/>
      <c r="R150" s="66"/>
      <c r="S150" s="66"/>
      <c r="T150" s="66"/>
    </row>
    <row r="151" spans="1:20" s="117" customFormat="1" ht="3" customHeight="1" x14ac:dyDescent="0.2">
      <c r="A151" s="250"/>
      <c r="B151" s="251"/>
      <c r="C151" s="252"/>
      <c r="D151" s="252"/>
      <c r="E151" s="253"/>
      <c r="F151" s="253"/>
      <c r="G151" s="253"/>
      <c r="H151" s="253"/>
      <c r="I151" s="253"/>
      <c r="J151" s="253"/>
      <c r="K151" s="253"/>
      <c r="L151" s="253"/>
      <c r="M151" s="254"/>
      <c r="N151" s="348"/>
    </row>
    <row r="152" spans="1:20" x14ac:dyDescent="0.2">
      <c r="A152" s="243"/>
      <c r="B152" s="255" t="s">
        <v>329</v>
      </c>
      <c r="C152" s="256"/>
      <c r="D152" s="257"/>
      <c r="E152" s="253"/>
      <c r="F152" s="253"/>
      <c r="G152" s="253"/>
      <c r="H152" s="253"/>
      <c r="I152" s="253"/>
      <c r="J152" s="253"/>
      <c r="K152" s="253"/>
      <c r="L152" s="253"/>
      <c r="M152" s="258" t="str">
        <f>IF(ISNUMBER(AVERAGE(M141:M150)),AVERAGE(M141:M150),"")</f>
        <v/>
      </c>
      <c r="N152" s="341"/>
      <c r="O152" s="66"/>
      <c r="P152" s="66"/>
      <c r="Q152" s="66"/>
      <c r="R152" s="66"/>
      <c r="S152" s="66"/>
      <c r="T152" s="66"/>
    </row>
    <row r="153" spans="1:20" x14ac:dyDescent="0.2">
      <c r="A153" s="243"/>
      <c r="B153" s="259" t="s">
        <v>330</v>
      </c>
      <c r="C153" s="256"/>
      <c r="D153" s="257"/>
      <c r="E153" s="257"/>
      <c r="F153" s="257"/>
      <c r="G153" s="257"/>
      <c r="H153" s="257"/>
      <c r="I153" s="257"/>
      <c r="J153" s="257"/>
      <c r="K153" s="257"/>
      <c r="L153" s="257"/>
      <c r="M153" s="388" t="str">
        <f>IF(ISNUMBER(M152),(IF(MIN(M141:M150)&lt;2,"NÃO ATENDE","ATENDE")), "NÃO PONTUADO")</f>
        <v>NÃO PONTUADO</v>
      </c>
      <c r="N153" s="341"/>
      <c r="O153" s="66"/>
      <c r="P153" s="66"/>
      <c r="Q153" s="66"/>
      <c r="R153" s="66"/>
      <c r="S153" s="66"/>
      <c r="T153" s="66"/>
    </row>
    <row r="154" spans="1:20" ht="4.5" customHeight="1" thickBot="1" x14ac:dyDescent="0.25">
      <c r="A154" s="243"/>
      <c r="B154" s="260"/>
      <c r="C154" s="261"/>
      <c r="D154" s="262"/>
      <c r="E154" s="262"/>
      <c r="F154" s="262"/>
      <c r="G154" s="262"/>
      <c r="H154" s="262"/>
      <c r="I154" s="262"/>
      <c r="J154" s="262"/>
      <c r="K154" s="262"/>
      <c r="L154" s="262"/>
      <c r="M154" s="263"/>
      <c r="N154" s="341"/>
      <c r="O154" s="66"/>
      <c r="P154" s="66"/>
      <c r="Q154" s="66"/>
      <c r="R154" s="66"/>
      <c r="S154" s="66"/>
      <c r="T154" s="66"/>
    </row>
    <row r="155" spans="1:20" s="107" customFormat="1" ht="16.5" thickBot="1" x14ac:dyDescent="0.25">
      <c r="A155" s="243"/>
      <c r="B155" s="244" t="s">
        <v>246</v>
      </c>
      <c r="C155" s="264"/>
      <c r="D155" s="248"/>
      <c r="E155" s="265"/>
      <c r="F155" s="248"/>
      <c r="G155" s="248"/>
      <c r="H155" s="266" t="s">
        <v>260</v>
      </c>
      <c r="I155" s="266"/>
      <c r="J155" s="266"/>
      <c r="K155" s="266"/>
      <c r="L155" s="266"/>
      <c r="M155" s="249" t="s">
        <v>327</v>
      </c>
      <c r="N155" s="354"/>
    </row>
    <row r="156" spans="1:20" ht="40.5" customHeight="1" x14ac:dyDescent="0.2">
      <c r="A156" s="240"/>
      <c r="B156" s="663" t="s">
        <v>141</v>
      </c>
      <c r="C156" s="663" t="s">
        <v>338</v>
      </c>
      <c r="D156" s="483" t="s">
        <v>448</v>
      </c>
      <c r="E156" s="484"/>
      <c r="F156" s="485"/>
      <c r="G156" s="483"/>
      <c r="H156" s="484"/>
      <c r="I156" s="484"/>
      <c r="J156" s="484"/>
      <c r="K156" s="484"/>
      <c r="L156" s="485"/>
      <c r="M156" s="666"/>
      <c r="N156" s="341"/>
      <c r="O156" s="66"/>
      <c r="P156" s="66"/>
      <c r="Q156" s="66"/>
      <c r="R156" s="66"/>
      <c r="S156" s="66"/>
      <c r="T156" s="66"/>
    </row>
    <row r="157" spans="1:20" ht="12.75" customHeight="1" x14ac:dyDescent="0.2">
      <c r="A157" s="240"/>
      <c r="B157" s="634"/>
      <c r="C157" s="634"/>
      <c r="D157" s="457" t="s">
        <v>339</v>
      </c>
      <c r="E157" s="636"/>
      <c r="F157" s="459"/>
      <c r="G157" s="482"/>
      <c r="H157" s="428"/>
      <c r="I157" s="428"/>
      <c r="J157" s="428"/>
      <c r="K157" s="428"/>
      <c r="L157" s="429"/>
      <c r="M157" s="498"/>
      <c r="N157" s="341"/>
      <c r="O157" s="66"/>
      <c r="P157" s="66"/>
      <c r="Q157" s="66"/>
      <c r="R157" s="66"/>
      <c r="S157" s="66"/>
      <c r="T157" s="66"/>
    </row>
    <row r="158" spans="1:20" ht="12.75" customHeight="1" x14ac:dyDescent="0.2">
      <c r="A158" s="240"/>
      <c r="B158" s="634"/>
      <c r="C158" s="634"/>
      <c r="D158" s="457" t="s">
        <v>340</v>
      </c>
      <c r="E158" s="636"/>
      <c r="F158" s="459"/>
      <c r="G158" s="482"/>
      <c r="H158" s="428"/>
      <c r="I158" s="428"/>
      <c r="J158" s="428"/>
      <c r="K158" s="428"/>
      <c r="L158" s="429"/>
      <c r="M158" s="498"/>
      <c r="N158" s="341"/>
      <c r="O158" s="66"/>
      <c r="P158" s="66"/>
      <c r="Q158" s="66"/>
      <c r="R158" s="66"/>
      <c r="S158" s="66"/>
      <c r="T158" s="66"/>
    </row>
    <row r="159" spans="1:20" ht="12.75" customHeight="1" x14ac:dyDescent="0.2">
      <c r="A159" s="240"/>
      <c r="B159" s="634"/>
      <c r="C159" s="634"/>
      <c r="D159" s="457" t="s">
        <v>449</v>
      </c>
      <c r="E159" s="636"/>
      <c r="F159" s="459"/>
      <c r="G159" s="482"/>
      <c r="H159" s="428"/>
      <c r="I159" s="428"/>
      <c r="J159" s="428"/>
      <c r="K159" s="428"/>
      <c r="L159" s="429"/>
      <c r="M159" s="498"/>
      <c r="N159" s="341"/>
      <c r="O159" s="66"/>
      <c r="P159" s="66"/>
      <c r="Q159" s="66"/>
      <c r="R159" s="66"/>
      <c r="S159" s="66"/>
      <c r="T159" s="66"/>
    </row>
    <row r="160" spans="1:20" ht="15" customHeight="1" x14ac:dyDescent="0.2">
      <c r="A160" s="240"/>
      <c r="B160" s="634"/>
      <c r="C160" s="634"/>
      <c r="D160" s="457" t="s">
        <v>341</v>
      </c>
      <c r="E160" s="636"/>
      <c r="F160" s="459"/>
      <c r="G160" s="482"/>
      <c r="H160" s="637"/>
      <c r="I160" s="637"/>
      <c r="J160" s="637"/>
      <c r="K160" s="637"/>
      <c r="L160" s="670"/>
      <c r="M160" s="498"/>
      <c r="N160" s="341"/>
      <c r="O160" s="66"/>
      <c r="P160" s="66"/>
      <c r="Q160" s="66"/>
      <c r="R160" s="66"/>
      <c r="S160" s="66"/>
      <c r="T160" s="66"/>
    </row>
    <row r="161" spans="1:20" ht="25.5" customHeight="1" x14ac:dyDescent="0.2">
      <c r="A161" s="240"/>
      <c r="B161" s="635"/>
      <c r="C161" s="635"/>
      <c r="D161" s="676" t="s">
        <v>342</v>
      </c>
      <c r="E161" s="677"/>
      <c r="F161" s="678"/>
      <c r="G161" s="539"/>
      <c r="H161" s="540"/>
      <c r="I161" s="540"/>
      <c r="J161" s="540"/>
      <c r="K161" s="540"/>
      <c r="L161" s="541"/>
      <c r="M161" s="664"/>
      <c r="N161" s="341"/>
      <c r="O161" s="66"/>
      <c r="P161" s="66"/>
      <c r="Q161" s="66"/>
      <c r="R161" s="66"/>
      <c r="S161" s="66"/>
      <c r="T161" s="66"/>
    </row>
    <row r="162" spans="1:20" s="117" customFormat="1" ht="40.5" customHeight="1" x14ac:dyDescent="0.2">
      <c r="A162" s="222"/>
      <c r="B162" s="267" t="s">
        <v>142</v>
      </c>
      <c r="C162" s="360" t="s">
        <v>338</v>
      </c>
      <c r="D162" s="476" t="s">
        <v>450</v>
      </c>
      <c r="E162" s="477"/>
      <c r="F162" s="477"/>
      <c r="G162" s="476"/>
      <c r="H162" s="477"/>
      <c r="I162" s="477"/>
      <c r="J162" s="477"/>
      <c r="K162" s="477"/>
      <c r="L162" s="478"/>
      <c r="M162" s="358"/>
      <c r="N162" s="348"/>
    </row>
    <row r="163" spans="1:20" ht="3.75" customHeight="1" x14ac:dyDescent="0.2">
      <c r="A163" s="240"/>
      <c r="B163" s="268"/>
      <c r="C163" s="252"/>
      <c r="D163" s="252"/>
      <c r="E163" s="253"/>
      <c r="F163" s="253"/>
      <c r="G163" s="253"/>
      <c r="H163" s="253"/>
      <c r="I163" s="253"/>
      <c r="J163" s="253"/>
      <c r="K163" s="253"/>
      <c r="L163" s="253"/>
      <c r="M163" s="269"/>
      <c r="N163" s="341"/>
      <c r="O163" s="66"/>
      <c r="P163" s="66"/>
      <c r="Q163" s="66"/>
      <c r="R163" s="66"/>
      <c r="S163" s="66"/>
      <c r="T163" s="66"/>
    </row>
    <row r="164" spans="1:20" x14ac:dyDescent="0.2">
      <c r="A164" s="240"/>
      <c r="B164" s="270" t="s">
        <v>329</v>
      </c>
      <c r="C164" s="256"/>
      <c r="D164" s="257"/>
      <c r="E164" s="253"/>
      <c r="F164" s="253"/>
      <c r="G164" s="253"/>
      <c r="H164" s="253"/>
      <c r="I164" s="253"/>
      <c r="J164" s="253"/>
      <c r="K164" s="253"/>
      <c r="L164" s="253"/>
      <c r="M164" s="184" t="str">
        <f>IF(ISNUMBER(AVERAGE(M156:M162)),AVERAGE(M156:M162),"")</f>
        <v/>
      </c>
      <c r="N164" s="341"/>
      <c r="O164" s="66"/>
      <c r="P164" s="66"/>
      <c r="Q164" s="66"/>
      <c r="R164" s="66"/>
      <c r="S164" s="66"/>
      <c r="T164" s="66"/>
    </row>
    <row r="165" spans="1:20" x14ac:dyDescent="0.2">
      <c r="A165" s="240"/>
      <c r="B165" s="270" t="s">
        <v>330</v>
      </c>
      <c r="C165" s="256"/>
      <c r="D165" s="257"/>
      <c r="E165" s="257"/>
      <c r="F165" s="257"/>
      <c r="G165" s="257"/>
      <c r="H165" s="257"/>
      <c r="I165" s="257"/>
      <c r="J165" s="257"/>
      <c r="K165" s="257"/>
      <c r="L165" s="257"/>
      <c r="M165" s="386" t="str">
        <f>IF(ISNUMBER(M164),(IF(MIN(M156:M162)&lt;2,"NÃO ATENDE","ATENDE")), "NÃO PONTUADO")</f>
        <v>NÃO PONTUADO</v>
      </c>
      <c r="N165" s="341"/>
      <c r="O165" s="66"/>
      <c r="P165" s="66"/>
      <c r="Q165" s="66"/>
      <c r="R165" s="66"/>
      <c r="S165" s="66"/>
      <c r="T165" s="66"/>
    </row>
    <row r="166" spans="1:20" ht="2.25" customHeight="1" thickBot="1" x14ac:dyDescent="0.25">
      <c r="A166" s="240"/>
      <c r="B166" s="270"/>
      <c r="C166" s="256"/>
      <c r="D166" s="257"/>
      <c r="E166" s="257"/>
      <c r="F166" s="257"/>
      <c r="G166" s="257"/>
      <c r="H166" s="257"/>
      <c r="I166" s="257"/>
      <c r="J166" s="257"/>
      <c r="K166" s="257"/>
      <c r="L166" s="257"/>
      <c r="M166" s="271"/>
      <c r="N166" s="341"/>
      <c r="O166" s="66"/>
      <c r="P166" s="66"/>
      <c r="Q166" s="66"/>
      <c r="R166" s="66"/>
      <c r="S166" s="66"/>
      <c r="T166" s="66"/>
    </row>
    <row r="167" spans="1:20" ht="16.5" thickBot="1" x14ac:dyDescent="0.25">
      <c r="A167" s="243"/>
      <c r="B167" s="244" t="s">
        <v>247</v>
      </c>
      <c r="C167" s="264"/>
      <c r="D167" s="248"/>
      <c r="E167" s="272"/>
      <c r="F167" s="248"/>
      <c r="G167" s="248"/>
      <c r="H167" s="266" t="s">
        <v>260</v>
      </c>
      <c r="I167" s="266"/>
      <c r="J167" s="266"/>
      <c r="K167" s="266"/>
      <c r="L167" s="266"/>
      <c r="M167" s="249" t="s">
        <v>327</v>
      </c>
      <c r="N167" s="341"/>
      <c r="O167" s="66"/>
      <c r="P167" s="66"/>
      <c r="Q167" s="66"/>
      <c r="R167" s="66"/>
      <c r="S167" s="66"/>
      <c r="T167" s="66"/>
    </row>
    <row r="168" spans="1:20" s="117" customFormat="1" ht="28.5" customHeight="1" x14ac:dyDescent="0.2">
      <c r="A168" s="222"/>
      <c r="B168" s="103" t="s">
        <v>148</v>
      </c>
      <c r="C168" s="373" t="s">
        <v>332</v>
      </c>
      <c r="D168" s="445" t="s">
        <v>451</v>
      </c>
      <c r="E168" s="446"/>
      <c r="F168" s="447"/>
      <c r="G168" s="445"/>
      <c r="H168" s="446"/>
      <c r="I168" s="446"/>
      <c r="J168" s="446"/>
      <c r="K168" s="446"/>
      <c r="L168" s="447"/>
      <c r="M168" s="323"/>
      <c r="N168" s="348"/>
    </row>
    <row r="169" spans="1:20" s="117" customFormat="1" ht="27" customHeight="1" x14ac:dyDescent="0.2">
      <c r="A169" s="222"/>
      <c r="B169" s="106" t="s">
        <v>195</v>
      </c>
      <c r="C169" s="199" t="s">
        <v>186</v>
      </c>
      <c r="D169" s="448" t="s">
        <v>452</v>
      </c>
      <c r="E169" s="449"/>
      <c r="F169" s="450"/>
      <c r="G169" s="476"/>
      <c r="H169" s="477"/>
      <c r="I169" s="477"/>
      <c r="J169" s="477"/>
      <c r="K169" s="477"/>
      <c r="L169" s="478"/>
      <c r="M169" s="358"/>
      <c r="N169" s="348"/>
    </row>
    <row r="170" spans="1:20" s="117" customFormat="1" ht="3.75" customHeight="1" x14ac:dyDescent="0.2">
      <c r="A170" s="222"/>
      <c r="B170" s="268"/>
      <c r="C170" s="257"/>
      <c r="D170" s="252"/>
      <c r="E170" s="252"/>
      <c r="F170" s="253"/>
      <c r="G170" s="253"/>
      <c r="H170" s="253"/>
      <c r="I170" s="253"/>
      <c r="J170" s="253"/>
      <c r="K170" s="253"/>
      <c r="L170" s="253"/>
      <c r="M170" s="269"/>
      <c r="N170" s="348"/>
    </row>
    <row r="171" spans="1:20" s="117" customFormat="1" ht="12" customHeight="1" x14ac:dyDescent="0.2">
      <c r="A171" s="222"/>
      <c r="B171" s="270" t="s">
        <v>329</v>
      </c>
      <c r="C171" s="256"/>
      <c r="D171" s="256"/>
      <c r="E171" s="257"/>
      <c r="F171" s="253"/>
      <c r="G171" s="253"/>
      <c r="H171" s="253"/>
      <c r="I171" s="253"/>
      <c r="J171" s="253"/>
      <c r="K171" s="253"/>
      <c r="L171" s="253"/>
      <c r="M171" s="184" t="str">
        <f>IF(ISNUMBER(AVERAGE(M168:M169)),AVERAGE(M168:M169),"")</f>
        <v/>
      </c>
      <c r="N171" s="348"/>
    </row>
    <row r="172" spans="1:20" s="117" customFormat="1" x14ac:dyDescent="0.2">
      <c r="A172" s="222"/>
      <c r="B172" s="270" t="s">
        <v>330</v>
      </c>
      <c r="C172" s="256"/>
      <c r="D172" s="256"/>
      <c r="E172" s="257"/>
      <c r="F172" s="257"/>
      <c r="G172" s="257"/>
      <c r="H172" s="257"/>
      <c r="I172" s="257"/>
      <c r="J172" s="257"/>
      <c r="K172" s="257"/>
      <c r="L172" s="257"/>
      <c r="M172" s="389" t="str">
        <f>IF(ISNUMBER(M171),(IF(M168&lt;2,"NÃO ATENDE","ATENDE")), "NÃO PONTUADO")</f>
        <v>NÃO PONTUADO</v>
      </c>
      <c r="N172" s="348"/>
    </row>
    <row r="173" spans="1:20" s="117" customFormat="1" ht="3.75" customHeight="1" thickBot="1" x14ac:dyDescent="0.25">
      <c r="A173" s="222"/>
      <c r="B173" s="270"/>
      <c r="C173" s="256"/>
      <c r="D173" s="256"/>
      <c r="E173" s="257"/>
      <c r="F173" s="257"/>
      <c r="G173" s="257"/>
      <c r="H173" s="257"/>
      <c r="I173" s="257"/>
      <c r="J173" s="257"/>
      <c r="K173" s="257"/>
      <c r="L173" s="257"/>
      <c r="M173" s="271"/>
      <c r="N173" s="348"/>
    </row>
    <row r="174" spans="1:20" ht="16.5" thickBot="1" x14ac:dyDescent="0.25">
      <c r="A174" s="243"/>
      <c r="B174" s="244" t="s">
        <v>248</v>
      </c>
      <c r="C174" s="264"/>
      <c r="D174" s="248"/>
      <c r="E174" s="265"/>
      <c r="F174" s="248"/>
      <c r="G174" s="248"/>
      <c r="H174" s="266" t="s">
        <v>260</v>
      </c>
      <c r="I174" s="266"/>
      <c r="J174" s="266"/>
      <c r="K174" s="266"/>
      <c r="L174" s="266"/>
      <c r="M174" s="249" t="s">
        <v>327</v>
      </c>
      <c r="N174" s="341"/>
      <c r="O174" s="66"/>
      <c r="P174" s="66"/>
      <c r="Q174" s="66"/>
      <c r="R174" s="66"/>
      <c r="S174" s="66"/>
      <c r="T174" s="66"/>
    </row>
    <row r="175" spans="1:20" ht="28.5" customHeight="1" x14ac:dyDescent="0.2">
      <c r="A175" s="240"/>
      <c r="B175" s="238" t="s">
        <v>149</v>
      </c>
      <c r="C175" s="373">
        <v>6.1</v>
      </c>
      <c r="D175" s="456" t="s">
        <v>343</v>
      </c>
      <c r="E175" s="433"/>
      <c r="F175" s="433"/>
      <c r="G175" s="445"/>
      <c r="H175" s="446"/>
      <c r="I175" s="446"/>
      <c r="J175" s="446"/>
      <c r="K175" s="446"/>
      <c r="L175" s="447"/>
      <c r="M175" s="323"/>
      <c r="N175" s="341"/>
      <c r="O175" s="66"/>
      <c r="P175" s="66"/>
      <c r="Q175" s="66"/>
      <c r="R175" s="66"/>
      <c r="S175" s="66"/>
      <c r="T175" s="66"/>
    </row>
    <row r="176" spans="1:20" ht="28.5" customHeight="1" x14ac:dyDescent="0.2">
      <c r="A176" s="240"/>
      <c r="B176" s="360" t="s">
        <v>150</v>
      </c>
      <c r="C176" s="360">
        <v>6.1</v>
      </c>
      <c r="D176" s="476" t="s">
        <v>453</v>
      </c>
      <c r="E176" s="477"/>
      <c r="F176" s="477"/>
      <c r="G176" s="476"/>
      <c r="H176" s="477"/>
      <c r="I176" s="477"/>
      <c r="J176" s="477"/>
      <c r="K176" s="477"/>
      <c r="L176" s="478"/>
      <c r="M176" s="358"/>
      <c r="N176" s="341"/>
      <c r="O176" s="66"/>
      <c r="P176" s="66"/>
      <c r="Q176" s="66"/>
      <c r="R176" s="66"/>
      <c r="S176" s="66"/>
      <c r="T176" s="66"/>
    </row>
    <row r="177" spans="1:17" s="107" customFormat="1" ht="3" customHeight="1" x14ac:dyDescent="0.2">
      <c r="A177" s="240"/>
      <c r="B177" s="268"/>
      <c r="C177" s="257"/>
      <c r="D177" s="252"/>
      <c r="E177" s="252"/>
      <c r="F177" s="253"/>
      <c r="G177" s="253"/>
      <c r="H177" s="253"/>
      <c r="I177" s="253"/>
      <c r="J177" s="253"/>
      <c r="K177" s="253"/>
      <c r="L177" s="253"/>
      <c r="M177" s="269"/>
      <c r="N177" s="352"/>
    </row>
    <row r="178" spans="1:17" s="381" customFormat="1" ht="13.5" customHeight="1" x14ac:dyDescent="0.3">
      <c r="A178" s="385"/>
      <c r="B178" s="270" t="s">
        <v>329</v>
      </c>
      <c r="C178" s="256"/>
      <c r="D178" s="256"/>
      <c r="E178" s="257"/>
      <c r="F178" s="253"/>
      <c r="G178" s="253"/>
      <c r="H178" s="253"/>
      <c r="I178" s="253"/>
      <c r="J178" s="253"/>
      <c r="K178" s="253"/>
      <c r="L178" s="253"/>
      <c r="M178" s="184" t="str">
        <f>IF(ISNUMBER(AVERAGE(M175:M176)),AVERAGE(M175:M176),"")</f>
        <v/>
      </c>
      <c r="N178" s="353"/>
    </row>
    <row r="179" spans="1:17" s="66" customFormat="1" ht="12.75" customHeight="1" x14ac:dyDescent="0.2">
      <c r="A179" s="240"/>
      <c r="B179" s="270" t="s">
        <v>330</v>
      </c>
      <c r="C179" s="256"/>
      <c r="D179" s="256"/>
      <c r="E179" s="257"/>
      <c r="F179" s="257"/>
      <c r="G179" s="257"/>
      <c r="H179" s="257"/>
      <c r="I179" s="257"/>
      <c r="J179" s="257"/>
      <c r="K179" s="257"/>
      <c r="L179" s="257"/>
      <c r="M179" s="389" t="str">
        <f>IF(ISNUMBER(M178),(IF(MIN(M175:M176)&lt;2,"NÃO ATENDE","ATENDE")), "NÃO PONTUADO")</f>
        <v>NÃO PONTUADO</v>
      </c>
      <c r="N179" s="351"/>
    </row>
    <row r="180" spans="1:17" s="66" customFormat="1" ht="4.5" customHeight="1" thickBot="1" x14ac:dyDescent="0.25">
      <c r="A180" s="240"/>
      <c r="B180" s="270"/>
      <c r="C180" s="256"/>
      <c r="D180" s="256"/>
      <c r="E180" s="257"/>
      <c r="F180" s="257"/>
      <c r="G180" s="257"/>
      <c r="H180" s="257"/>
      <c r="I180" s="257"/>
      <c r="J180" s="257"/>
      <c r="K180" s="257"/>
      <c r="L180" s="257"/>
      <c r="M180" s="271"/>
      <c r="N180" s="351"/>
    </row>
    <row r="181" spans="1:17" s="117" customFormat="1" ht="16.5" thickBot="1" x14ac:dyDescent="0.25">
      <c r="A181" s="250"/>
      <c r="B181" s="244" t="s">
        <v>249</v>
      </c>
      <c r="C181" s="264"/>
      <c r="D181" s="248"/>
      <c r="E181" s="265"/>
      <c r="F181" s="248"/>
      <c r="G181" s="248"/>
      <c r="H181" s="266" t="s">
        <v>260</v>
      </c>
      <c r="I181" s="266"/>
      <c r="J181" s="266"/>
      <c r="K181" s="266"/>
      <c r="L181" s="266"/>
      <c r="M181" s="249" t="s">
        <v>327</v>
      </c>
      <c r="N181" s="348"/>
    </row>
    <row r="182" spans="1:17" s="117" customFormat="1" ht="39.75" customHeight="1" x14ac:dyDescent="0.2">
      <c r="A182" s="222"/>
      <c r="B182" s="273" t="s">
        <v>151</v>
      </c>
      <c r="C182" s="373">
        <v>8.1999999999999993</v>
      </c>
      <c r="D182" s="539" t="s">
        <v>454</v>
      </c>
      <c r="E182" s="540"/>
      <c r="F182" s="541"/>
      <c r="G182" s="445"/>
      <c r="H182" s="446"/>
      <c r="I182" s="446"/>
      <c r="J182" s="446"/>
      <c r="K182" s="446"/>
      <c r="L182" s="447"/>
      <c r="M182" s="323"/>
      <c r="N182" s="348"/>
    </row>
    <row r="183" spans="1:17" s="117" customFormat="1" ht="24.75" customHeight="1" x14ac:dyDescent="0.2">
      <c r="A183" s="222"/>
      <c r="B183" s="496" t="s">
        <v>152</v>
      </c>
      <c r="C183" s="502" t="s">
        <v>344</v>
      </c>
      <c r="D183" s="552" t="s">
        <v>458</v>
      </c>
      <c r="E183" s="638"/>
      <c r="F183" s="639"/>
      <c r="G183" s="464"/>
      <c r="H183" s="465"/>
      <c r="I183" s="465"/>
      <c r="J183" s="465"/>
      <c r="K183" s="465"/>
      <c r="L183" s="466"/>
      <c r="M183" s="498"/>
      <c r="N183" s="348"/>
      <c r="Q183" s="274"/>
    </row>
    <row r="184" spans="1:17" s="117" customFormat="1" ht="12.75" customHeight="1" x14ac:dyDescent="0.2">
      <c r="A184" s="222"/>
      <c r="B184" s="496"/>
      <c r="C184" s="634"/>
      <c r="D184" s="460" t="s">
        <v>455</v>
      </c>
      <c r="E184" s="463"/>
      <c r="F184" s="462"/>
      <c r="G184" s="444"/>
      <c r="H184" s="428"/>
      <c r="I184" s="428"/>
      <c r="J184" s="428"/>
      <c r="K184" s="428"/>
      <c r="L184" s="429"/>
      <c r="M184" s="498"/>
      <c r="N184" s="348"/>
    </row>
    <row r="185" spans="1:17" s="117" customFormat="1" ht="12.75" customHeight="1" x14ac:dyDescent="0.2">
      <c r="A185" s="222"/>
      <c r="B185" s="496"/>
      <c r="C185" s="634"/>
      <c r="D185" s="460" t="s">
        <v>456</v>
      </c>
      <c r="E185" s="463"/>
      <c r="F185" s="462"/>
      <c r="G185" s="444"/>
      <c r="H185" s="428"/>
      <c r="I185" s="428"/>
      <c r="J185" s="428"/>
      <c r="K185" s="428"/>
      <c r="L185" s="429"/>
      <c r="M185" s="498"/>
      <c r="N185" s="348"/>
    </row>
    <row r="186" spans="1:17" s="117" customFormat="1" ht="12" customHeight="1" x14ac:dyDescent="0.2">
      <c r="A186" s="222"/>
      <c r="B186" s="640"/>
      <c r="C186" s="635"/>
      <c r="D186" s="667" t="s">
        <v>457</v>
      </c>
      <c r="E186" s="668"/>
      <c r="F186" s="668"/>
      <c r="G186" s="448"/>
      <c r="H186" s="449"/>
      <c r="I186" s="449"/>
      <c r="J186" s="449"/>
      <c r="K186" s="449"/>
      <c r="L186" s="450"/>
      <c r="M186" s="499"/>
      <c r="N186" s="348"/>
    </row>
    <row r="187" spans="1:17" s="117" customFormat="1" ht="2.25" customHeight="1" x14ac:dyDescent="0.2">
      <c r="A187" s="222"/>
      <c r="B187" s="275"/>
      <c r="C187" s="276"/>
      <c r="D187" s="277"/>
      <c r="E187" s="278"/>
      <c r="F187" s="278"/>
      <c r="G187" s="278"/>
      <c r="H187" s="278"/>
      <c r="I187" s="278"/>
      <c r="J187" s="278"/>
      <c r="K187" s="278"/>
      <c r="L187" s="278"/>
      <c r="M187" s="279"/>
      <c r="N187" s="348"/>
    </row>
    <row r="188" spans="1:17" s="117" customFormat="1" x14ac:dyDescent="0.2">
      <c r="A188" s="222"/>
      <c r="B188" s="280" t="s">
        <v>345</v>
      </c>
      <c r="C188" s="256"/>
      <c r="D188" s="256"/>
      <c r="E188" s="253"/>
      <c r="F188" s="253"/>
      <c r="G188" s="253"/>
      <c r="H188" s="253"/>
      <c r="I188" s="253"/>
      <c r="J188" s="253"/>
      <c r="K188" s="253"/>
      <c r="L188" s="253"/>
      <c r="M188" s="184" t="str">
        <f>IF(ISNUMBER(AVERAGE(M182:M183)),AVERAGE(M182:M183),"")</f>
        <v/>
      </c>
      <c r="N188" s="348"/>
    </row>
    <row r="189" spans="1:17" s="117" customFormat="1" x14ac:dyDescent="0.2">
      <c r="A189" s="222"/>
      <c r="B189" s="280" t="s">
        <v>330</v>
      </c>
      <c r="C189" s="256"/>
      <c r="D189" s="256"/>
      <c r="E189" s="257"/>
      <c r="F189" s="257"/>
      <c r="G189" s="257"/>
      <c r="H189" s="257"/>
      <c r="I189" s="257"/>
      <c r="J189" s="257"/>
      <c r="K189" s="257"/>
      <c r="L189" s="257"/>
      <c r="M189" s="389" t="str">
        <f>IF(ISNUMBER(M188),(IF(MIN(M182:M183)&lt;2,"NÃO ATENDE","ATENDE")), "NÃO PONTUADO")</f>
        <v>NÃO PONTUADO</v>
      </c>
      <c r="N189" s="348"/>
    </row>
    <row r="190" spans="1:17" s="117" customFormat="1" ht="4.5" customHeight="1" x14ac:dyDescent="0.2">
      <c r="A190" s="222"/>
      <c r="B190" s="281"/>
      <c r="C190" s="282"/>
      <c r="D190" s="283"/>
      <c r="E190" s="284"/>
      <c r="F190" s="284"/>
      <c r="G190" s="284"/>
      <c r="H190" s="284"/>
      <c r="I190" s="284"/>
      <c r="J190" s="284"/>
      <c r="K190" s="284"/>
      <c r="L190" s="284"/>
      <c r="M190" s="285"/>
      <c r="N190" s="348"/>
    </row>
    <row r="191" spans="1:17" s="117" customFormat="1" ht="16.5" thickBot="1" x14ac:dyDescent="0.25">
      <c r="A191" s="222"/>
      <c r="B191" s="223" t="s">
        <v>250</v>
      </c>
      <c r="C191" s="223"/>
      <c r="D191" s="223"/>
      <c r="E191" s="223"/>
      <c r="F191" s="223"/>
      <c r="G191" s="223"/>
      <c r="H191" s="223"/>
      <c r="I191" s="223"/>
      <c r="J191" s="223"/>
      <c r="K191" s="223"/>
      <c r="L191" s="223"/>
      <c r="M191" s="223"/>
      <c r="N191" s="348"/>
    </row>
    <row r="192" spans="1:17" s="117" customFormat="1" ht="16.5" thickBot="1" x14ac:dyDescent="0.25">
      <c r="A192" s="250"/>
      <c r="B192" s="244" t="s">
        <v>251</v>
      </c>
      <c r="C192" s="264"/>
      <c r="D192" s="248"/>
      <c r="E192" s="265"/>
      <c r="F192" s="248"/>
      <c r="G192" s="248"/>
      <c r="H192" s="266" t="s">
        <v>260</v>
      </c>
      <c r="I192" s="266"/>
      <c r="J192" s="266"/>
      <c r="K192" s="266"/>
      <c r="L192" s="266"/>
      <c r="M192" s="249" t="s">
        <v>327</v>
      </c>
      <c r="N192" s="348"/>
    </row>
    <row r="193" spans="1:14" s="117" customFormat="1" ht="25.5" customHeight="1" x14ac:dyDescent="0.2">
      <c r="A193" s="222"/>
      <c r="B193" s="634" t="s">
        <v>153</v>
      </c>
      <c r="C193" s="669" t="s">
        <v>332</v>
      </c>
      <c r="D193" s="486" t="s">
        <v>459</v>
      </c>
      <c r="E193" s="487"/>
      <c r="F193" s="488"/>
      <c r="G193" s="486"/>
      <c r="H193" s="487"/>
      <c r="I193" s="487"/>
      <c r="J193" s="487"/>
      <c r="K193" s="487"/>
      <c r="L193" s="488"/>
      <c r="M193" s="498"/>
      <c r="N193" s="348"/>
    </row>
    <row r="194" spans="1:14" s="117" customFormat="1" ht="12.75" customHeight="1" x14ac:dyDescent="0.2">
      <c r="A194" s="222"/>
      <c r="B194" s="634"/>
      <c r="C194" s="669"/>
      <c r="D194" s="460" t="s">
        <v>460</v>
      </c>
      <c r="E194" s="461"/>
      <c r="F194" s="462"/>
      <c r="G194" s="444"/>
      <c r="H194" s="428"/>
      <c r="I194" s="428"/>
      <c r="J194" s="428"/>
      <c r="K194" s="428"/>
      <c r="L194" s="429"/>
      <c r="M194" s="498"/>
      <c r="N194" s="348"/>
    </row>
    <row r="195" spans="1:14" s="117" customFormat="1" ht="12.75" customHeight="1" x14ac:dyDescent="0.2">
      <c r="A195" s="222"/>
      <c r="B195" s="635"/>
      <c r="C195" s="669"/>
      <c r="D195" s="451" t="s">
        <v>346</v>
      </c>
      <c r="E195" s="452"/>
      <c r="F195" s="453"/>
      <c r="G195" s="444"/>
      <c r="H195" s="428"/>
      <c r="I195" s="428"/>
      <c r="J195" s="428"/>
      <c r="K195" s="428"/>
      <c r="L195" s="429"/>
      <c r="M195" s="664"/>
      <c r="N195" s="348"/>
    </row>
    <row r="196" spans="1:14" s="117" customFormat="1" ht="25.5" customHeight="1" x14ac:dyDescent="0.2">
      <c r="A196" s="222"/>
      <c r="B196" s="495" t="s">
        <v>154</v>
      </c>
      <c r="C196" s="502" t="s">
        <v>332</v>
      </c>
      <c r="D196" s="684" t="s">
        <v>461</v>
      </c>
      <c r="E196" s="691"/>
      <c r="F196" s="692"/>
      <c r="G196" s="444"/>
      <c r="H196" s="428"/>
      <c r="I196" s="428"/>
      <c r="J196" s="428"/>
      <c r="K196" s="428"/>
      <c r="L196" s="429"/>
      <c r="M196" s="498"/>
      <c r="N196" s="348"/>
    </row>
    <row r="197" spans="1:14" s="117" customFormat="1" ht="12.75" customHeight="1" x14ac:dyDescent="0.2">
      <c r="A197" s="222"/>
      <c r="B197" s="496"/>
      <c r="C197" s="634"/>
      <c r="D197" s="457" t="s">
        <v>347</v>
      </c>
      <c r="E197" s="636"/>
      <c r="F197" s="636"/>
      <c r="G197" s="444"/>
      <c r="H197" s="428"/>
      <c r="I197" s="428"/>
      <c r="J197" s="428"/>
      <c r="K197" s="428"/>
      <c r="L197" s="429"/>
      <c r="M197" s="498"/>
      <c r="N197" s="348"/>
    </row>
    <row r="198" spans="1:14" s="117" customFormat="1" ht="12.75" customHeight="1" x14ac:dyDescent="0.2">
      <c r="A198" s="222"/>
      <c r="B198" s="496"/>
      <c r="C198" s="634"/>
      <c r="D198" s="457" t="s">
        <v>462</v>
      </c>
      <c r="E198" s="636"/>
      <c r="F198" s="636"/>
      <c r="G198" s="444"/>
      <c r="H198" s="428"/>
      <c r="I198" s="428"/>
      <c r="J198" s="428"/>
      <c r="K198" s="428"/>
      <c r="L198" s="429"/>
      <c r="M198" s="498"/>
      <c r="N198" s="348"/>
    </row>
    <row r="199" spans="1:14" s="117" customFormat="1" ht="12.75" customHeight="1" x14ac:dyDescent="0.2">
      <c r="A199" s="222"/>
      <c r="B199" s="496"/>
      <c r="C199" s="634"/>
      <c r="D199" s="457" t="s">
        <v>348</v>
      </c>
      <c r="E199" s="636"/>
      <c r="F199" s="636"/>
      <c r="G199" s="444"/>
      <c r="H199" s="428"/>
      <c r="I199" s="428"/>
      <c r="J199" s="428"/>
      <c r="K199" s="428"/>
      <c r="L199" s="429"/>
      <c r="M199" s="498"/>
      <c r="N199" s="348"/>
    </row>
    <row r="200" spans="1:14" s="117" customFormat="1" ht="24" customHeight="1" x14ac:dyDescent="0.2">
      <c r="A200" s="222"/>
      <c r="B200" s="496"/>
      <c r="C200" s="634"/>
      <c r="D200" s="457" t="s">
        <v>463</v>
      </c>
      <c r="E200" s="636"/>
      <c r="F200" s="636"/>
      <c r="G200" s="444"/>
      <c r="H200" s="428"/>
      <c r="I200" s="428"/>
      <c r="J200" s="428"/>
      <c r="K200" s="428"/>
      <c r="L200" s="429"/>
      <c r="M200" s="498"/>
      <c r="N200" s="348"/>
    </row>
    <row r="201" spans="1:14" s="117" customFormat="1" ht="12.75" customHeight="1" x14ac:dyDescent="0.2">
      <c r="A201" s="222"/>
      <c r="B201" s="496"/>
      <c r="C201" s="634"/>
      <c r="D201" s="457" t="s">
        <v>349</v>
      </c>
      <c r="E201" s="636"/>
      <c r="F201" s="636"/>
      <c r="G201" s="444"/>
      <c r="H201" s="428"/>
      <c r="I201" s="428"/>
      <c r="J201" s="428"/>
      <c r="K201" s="428"/>
      <c r="L201" s="429"/>
      <c r="M201" s="498"/>
      <c r="N201" s="348"/>
    </row>
    <row r="202" spans="1:14" s="117" customFormat="1" ht="12.75" customHeight="1" x14ac:dyDescent="0.2">
      <c r="A202" s="222"/>
      <c r="B202" s="496"/>
      <c r="C202" s="634"/>
      <c r="D202" s="457" t="s">
        <v>464</v>
      </c>
      <c r="E202" s="636"/>
      <c r="F202" s="636"/>
      <c r="G202" s="444"/>
      <c r="H202" s="428"/>
      <c r="I202" s="428"/>
      <c r="J202" s="428"/>
      <c r="K202" s="428"/>
      <c r="L202" s="429"/>
      <c r="M202" s="498"/>
      <c r="N202" s="348"/>
    </row>
    <row r="203" spans="1:14" s="117" customFormat="1" ht="14.25" customHeight="1" x14ac:dyDescent="0.2">
      <c r="A203" s="222"/>
      <c r="B203" s="496"/>
      <c r="C203" s="634"/>
      <c r="D203" s="457" t="s">
        <v>465</v>
      </c>
      <c r="E203" s="636"/>
      <c r="F203" s="636"/>
      <c r="G203" s="671"/>
      <c r="H203" s="672"/>
      <c r="I203" s="672"/>
      <c r="J203" s="672"/>
      <c r="K203" s="672"/>
      <c r="L203" s="641"/>
      <c r="M203" s="498"/>
      <c r="N203" s="348"/>
    </row>
    <row r="204" spans="1:14" s="117" customFormat="1" ht="12.75" customHeight="1" x14ac:dyDescent="0.2">
      <c r="A204" s="222"/>
      <c r="B204" s="496"/>
      <c r="C204" s="634"/>
      <c r="D204" s="457" t="s">
        <v>350</v>
      </c>
      <c r="E204" s="679"/>
      <c r="F204" s="680"/>
      <c r="G204" s="673"/>
      <c r="H204" s="674"/>
      <c r="I204" s="674"/>
      <c r="J204" s="674"/>
      <c r="K204" s="674"/>
      <c r="L204" s="675"/>
      <c r="M204" s="498"/>
      <c r="N204" s="348"/>
    </row>
    <row r="205" spans="1:14" s="117" customFormat="1" ht="12.75" customHeight="1" x14ac:dyDescent="0.2">
      <c r="A205" s="222"/>
      <c r="B205" s="496"/>
      <c r="C205" s="634"/>
      <c r="D205" s="457" t="s">
        <v>351</v>
      </c>
      <c r="E205" s="636"/>
      <c r="F205" s="636"/>
      <c r="G205" s="444"/>
      <c r="H205" s="428"/>
      <c r="I205" s="428"/>
      <c r="J205" s="428"/>
      <c r="K205" s="428"/>
      <c r="L205" s="429"/>
      <c r="M205" s="498"/>
      <c r="N205" s="348"/>
    </row>
    <row r="206" spans="1:14" s="117" customFormat="1" ht="12.75" customHeight="1" x14ac:dyDescent="0.2">
      <c r="A206" s="222"/>
      <c r="B206" s="496"/>
      <c r="C206" s="634"/>
      <c r="D206" s="457" t="s">
        <v>352</v>
      </c>
      <c r="E206" s="636"/>
      <c r="F206" s="636"/>
      <c r="G206" s="444"/>
      <c r="H206" s="428"/>
      <c r="I206" s="428"/>
      <c r="J206" s="428"/>
      <c r="K206" s="428"/>
      <c r="L206" s="429"/>
      <c r="M206" s="498"/>
      <c r="N206" s="348"/>
    </row>
    <row r="207" spans="1:14" s="117" customFormat="1" ht="12.75" customHeight="1" x14ac:dyDescent="0.2">
      <c r="A207" s="222"/>
      <c r="B207" s="496"/>
      <c r="C207" s="634"/>
      <c r="D207" s="457" t="s">
        <v>466</v>
      </c>
      <c r="E207" s="636"/>
      <c r="F207" s="636"/>
      <c r="G207" s="444"/>
      <c r="H207" s="428"/>
      <c r="I207" s="428"/>
      <c r="J207" s="428"/>
      <c r="K207" s="428"/>
      <c r="L207" s="429"/>
      <c r="M207" s="498"/>
      <c r="N207" s="348"/>
    </row>
    <row r="208" spans="1:14" s="117" customFormat="1" ht="12.75" customHeight="1" x14ac:dyDescent="0.2">
      <c r="A208" s="222"/>
      <c r="B208" s="496"/>
      <c r="C208" s="634"/>
      <c r="D208" s="457" t="s">
        <v>353</v>
      </c>
      <c r="E208" s="636"/>
      <c r="F208" s="636"/>
      <c r="G208" s="444"/>
      <c r="H208" s="428"/>
      <c r="I208" s="428"/>
      <c r="J208" s="428"/>
      <c r="K208" s="428"/>
      <c r="L208" s="429"/>
      <c r="M208" s="498"/>
      <c r="N208" s="348"/>
    </row>
    <row r="209" spans="1:20" s="117" customFormat="1" ht="12.75" customHeight="1" x14ac:dyDescent="0.2">
      <c r="A209" s="222"/>
      <c r="B209" s="496"/>
      <c r="C209" s="634"/>
      <c r="D209" s="457" t="s">
        <v>467</v>
      </c>
      <c r="E209" s="636"/>
      <c r="F209" s="459"/>
      <c r="G209" s="444"/>
      <c r="H209" s="428"/>
      <c r="I209" s="428"/>
      <c r="J209" s="428"/>
      <c r="K209" s="428"/>
      <c r="L209" s="429"/>
      <c r="M209" s="498"/>
      <c r="N209" s="348"/>
    </row>
    <row r="210" spans="1:20" s="117" customFormat="1" ht="15.75" customHeight="1" x14ac:dyDescent="0.2">
      <c r="A210" s="222"/>
      <c r="B210" s="496"/>
      <c r="C210" s="635"/>
      <c r="D210" s="457" t="s">
        <v>468</v>
      </c>
      <c r="E210" s="636"/>
      <c r="F210" s="459"/>
      <c r="G210" s="444"/>
      <c r="H210" s="428"/>
      <c r="I210" s="428"/>
      <c r="J210" s="428"/>
      <c r="K210" s="428"/>
      <c r="L210" s="429"/>
      <c r="M210" s="664"/>
      <c r="N210" s="348"/>
    </row>
    <row r="211" spans="1:20" ht="53.25" customHeight="1" x14ac:dyDescent="0.2">
      <c r="A211" s="240"/>
      <c r="B211" s="286" t="s">
        <v>213</v>
      </c>
      <c r="C211" s="360" t="s">
        <v>332</v>
      </c>
      <c r="D211" s="482" t="s">
        <v>354</v>
      </c>
      <c r="E211" s="637"/>
      <c r="F211" s="670"/>
      <c r="G211" s="473"/>
      <c r="H211" s="474"/>
      <c r="I211" s="474"/>
      <c r="J211" s="474"/>
      <c r="K211" s="474"/>
      <c r="L211" s="475"/>
      <c r="M211" s="374"/>
      <c r="N211" s="341"/>
      <c r="O211" s="66"/>
      <c r="P211" s="66"/>
      <c r="Q211" s="66"/>
      <c r="R211" s="66"/>
      <c r="S211" s="66"/>
      <c r="T211" s="66"/>
    </row>
    <row r="212" spans="1:20" ht="27" customHeight="1" x14ac:dyDescent="0.2">
      <c r="A212" s="240"/>
      <c r="B212" s="287" t="s">
        <v>155</v>
      </c>
      <c r="C212" s="372" t="s">
        <v>332</v>
      </c>
      <c r="D212" s="456" t="s">
        <v>355</v>
      </c>
      <c r="E212" s="433"/>
      <c r="F212" s="434"/>
      <c r="G212" s="444"/>
      <c r="H212" s="428"/>
      <c r="I212" s="428"/>
      <c r="J212" s="428"/>
      <c r="K212" s="428"/>
      <c r="L212" s="429"/>
      <c r="M212" s="374"/>
      <c r="N212" s="341"/>
      <c r="O212" s="66"/>
      <c r="P212" s="66"/>
      <c r="Q212" s="66"/>
      <c r="R212" s="66"/>
      <c r="S212" s="66"/>
      <c r="T212" s="66"/>
    </row>
    <row r="213" spans="1:20" ht="27" customHeight="1" x14ac:dyDescent="0.2">
      <c r="A213" s="240"/>
      <c r="B213" s="495" t="s">
        <v>156</v>
      </c>
      <c r="C213" s="502" t="s">
        <v>356</v>
      </c>
      <c r="D213" s="454" t="s">
        <v>357</v>
      </c>
      <c r="E213" s="455"/>
      <c r="F213" s="455"/>
      <c r="G213" s="464"/>
      <c r="H213" s="465"/>
      <c r="I213" s="465"/>
      <c r="J213" s="465"/>
      <c r="K213" s="465"/>
      <c r="L213" s="466"/>
      <c r="M213" s="498"/>
      <c r="N213" s="341"/>
      <c r="O213" s="66"/>
      <c r="P213" s="66"/>
      <c r="Q213" s="66"/>
      <c r="R213" s="66"/>
      <c r="S213" s="66"/>
      <c r="T213" s="66"/>
    </row>
    <row r="214" spans="1:20" s="117" customFormat="1" ht="25.5" customHeight="1" x14ac:dyDescent="0.2">
      <c r="A214" s="222"/>
      <c r="B214" s="496"/>
      <c r="C214" s="634"/>
      <c r="D214" s="460" t="s">
        <v>358</v>
      </c>
      <c r="E214" s="463"/>
      <c r="F214" s="463"/>
      <c r="G214" s="444"/>
      <c r="H214" s="428"/>
      <c r="I214" s="428"/>
      <c r="J214" s="428"/>
      <c r="K214" s="428"/>
      <c r="L214" s="429"/>
      <c r="M214" s="498"/>
      <c r="N214" s="348"/>
    </row>
    <row r="215" spans="1:20" s="117" customFormat="1" ht="12.75" customHeight="1" x14ac:dyDescent="0.2">
      <c r="A215" s="222"/>
      <c r="B215" s="496"/>
      <c r="C215" s="634"/>
      <c r="D215" s="460" t="s">
        <v>359</v>
      </c>
      <c r="E215" s="463"/>
      <c r="F215" s="463"/>
      <c r="G215" s="444"/>
      <c r="H215" s="430"/>
      <c r="I215" s="430"/>
      <c r="J215" s="430"/>
      <c r="K215" s="430"/>
      <c r="L215" s="431"/>
      <c r="M215" s="498"/>
      <c r="N215" s="348"/>
    </row>
    <row r="216" spans="1:20" s="117" customFormat="1" ht="26.25" customHeight="1" x14ac:dyDescent="0.2">
      <c r="A216" s="222"/>
      <c r="B216" s="640"/>
      <c r="C216" s="635"/>
      <c r="D216" s="451" t="s">
        <v>360</v>
      </c>
      <c r="E216" s="632"/>
      <c r="F216" s="633"/>
      <c r="G216" s="444"/>
      <c r="H216" s="428"/>
      <c r="I216" s="428"/>
      <c r="J216" s="428"/>
      <c r="K216" s="428"/>
      <c r="L216" s="429"/>
      <c r="M216" s="664"/>
      <c r="N216" s="348"/>
    </row>
    <row r="217" spans="1:20" s="117" customFormat="1" ht="64.5" customHeight="1" x14ac:dyDescent="0.2">
      <c r="A217" s="222"/>
      <c r="B217" s="288" t="s">
        <v>157</v>
      </c>
      <c r="C217" s="360" t="s">
        <v>332</v>
      </c>
      <c r="D217" s="482" t="s">
        <v>391</v>
      </c>
      <c r="E217" s="430"/>
      <c r="F217" s="431"/>
      <c r="G217" s="444"/>
      <c r="H217" s="428"/>
      <c r="I217" s="428"/>
      <c r="J217" s="428"/>
      <c r="K217" s="428"/>
      <c r="L217" s="429"/>
      <c r="M217" s="374"/>
      <c r="N217" s="348"/>
    </row>
    <row r="218" spans="1:20" s="117" customFormat="1" ht="26.25" customHeight="1" x14ac:dyDescent="0.2">
      <c r="A218" s="222"/>
      <c r="B218" s="288" t="s">
        <v>158</v>
      </c>
      <c r="C218" s="360" t="s">
        <v>331</v>
      </c>
      <c r="D218" s="456" t="s">
        <v>469</v>
      </c>
      <c r="E218" s="433"/>
      <c r="F218" s="434"/>
      <c r="G218" s="444"/>
      <c r="H218" s="428"/>
      <c r="I218" s="428"/>
      <c r="J218" s="428"/>
      <c r="K218" s="428"/>
      <c r="L218" s="429"/>
      <c r="M218" s="374"/>
      <c r="N218" s="348"/>
    </row>
    <row r="219" spans="1:20" s="117" customFormat="1" ht="26.25" customHeight="1" x14ac:dyDescent="0.2">
      <c r="A219" s="222"/>
      <c r="B219" s="495" t="s">
        <v>159</v>
      </c>
      <c r="C219" s="502">
        <v>8.1999999999999993</v>
      </c>
      <c r="D219" s="454" t="s">
        <v>361</v>
      </c>
      <c r="E219" s="455"/>
      <c r="F219" s="455"/>
      <c r="G219" s="464"/>
      <c r="H219" s="465"/>
      <c r="I219" s="465"/>
      <c r="J219" s="465"/>
      <c r="K219" s="465"/>
      <c r="L219" s="466"/>
      <c r="M219" s="497"/>
      <c r="N219" s="348"/>
    </row>
    <row r="220" spans="1:20" ht="27" customHeight="1" x14ac:dyDescent="0.2">
      <c r="A220" s="240"/>
      <c r="B220" s="640"/>
      <c r="C220" s="635"/>
      <c r="D220" s="451" t="s">
        <v>362</v>
      </c>
      <c r="E220" s="452"/>
      <c r="F220" s="453"/>
      <c r="G220" s="444"/>
      <c r="H220" s="428"/>
      <c r="I220" s="428"/>
      <c r="J220" s="428"/>
      <c r="K220" s="428"/>
      <c r="L220" s="429"/>
      <c r="M220" s="664"/>
      <c r="N220" s="341"/>
      <c r="O220" s="66"/>
      <c r="P220" s="66"/>
      <c r="Q220" s="66"/>
      <c r="R220" s="66"/>
      <c r="S220" s="66"/>
      <c r="T220" s="66"/>
    </row>
    <row r="221" spans="1:20" ht="28.5" customHeight="1" x14ac:dyDescent="0.2">
      <c r="A221" s="240"/>
      <c r="B221" s="288" t="s">
        <v>192</v>
      </c>
      <c r="C221" s="360">
        <v>8.1999999999999993</v>
      </c>
      <c r="D221" s="448" t="s">
        <v>470</v>
      </c>
      <c r="E221" s="449"/>
      <c r="F221" s="449"/>
      <c r="G221" s="476"/>
      <c r="H221" s="477"/>
      <c r="I221" s="477"/>
      <c r="J221" s="477"/>
      <c r="K221" s="477"/>
      <c r="L221" s="478"/>
      <c r="M221" s="358"/>
      <c r="N221" s="341"/>
      <c r="O221" s="66"/>
      <c r="P221" s="66"/>
      <c r="Q221" s="66"/>
      <c r="R221" s="66"/>
      <c r="S221" s="66"/>
      <c r="T221" s="66"/>
    </row>
    <row r="222" spans="1:20" ht="3.75" customHeight="1" x14ac:dyDescent="0.2">
      <c r="A222" s="240"/>
      <c r="B222" s="268"/>
      <c r="C222" s="257"/>
      <c r="D222" s="252"/>
      <c r="E222" s="253"/>
      <c r="F222" s="253"/>
      <c r="G222" s="253"/>
      <c r="H222" s="253"/>
      <c r="I222" s="253"/>
      <c r="J222" s="253"/>
      <c r="K222" s="253"/>
      <c r="L222" s="253"/>
      <c r="M222" s="269"/>
      <c r="N222" s="341"/>
      <c r="O222" s="66"/>
      <c r="P222" s="66"/>
      <c r="Q222" s="66"/>
      <c r="R222" s="66"/>
      <c r="S222" s="66"/>
      <c r="T222" s="66"/>
    </row>
    <row r="223" spans="1:20" x14ac:dyDescent="0.2">
      <c r="A223" s="240"/>
      <c r="B223" s="270" t="s">
        <v>329</v>
      </c>
      <c r="C223" s="256"/>
      <c r="D223" s="256"/>
      <c r="E223" s="253"/>
      <c r="F223" s="253"/>
      <c r="G223" s="253"/>
      <c r="H223" s="253"/>
      <c r="I223" s="253"/>
      <c r="J223" s="253"/>
      <c r="K223" s="253"/>
      <c r="L223" s="253"/>
      <c r="M223" s="184" t="str">
        <f>IF(ISNUMBER(AVERAGE(M193:M221)),AVERAGE(M193:M221),"")</f>
        <v/>
      </c>
      <c r="N223" s="341"/>
      <c r="O223" s="66"/>
      <c r="P223" s="66"/>
      <c r="Q223" s="66"/>
      <c r="R223" s="66"/>
      <c r="S223" s="66"/>
      <c r="T223" s="66"/>
    </row>
    <row r="224" spans="1:20" x14ac:dyDescent="0.2">
      <c r="A224" s="240"/>
      <c r="B224" s="270" t="s">
        <v>330</v>
      </c>
      <c r="C224" s="256"/>
      <c r="D224" s="256"/>
      <c r="E224" s="257"/>
      <c r="F224" s="257"/>
      <c r="G224" s="257"/>
      <c r="H224" s="257"/>
      <c r="I224" s="257"/>
      <c r="J224" s="257"/>
      <c r="K224" s="257"/>
      <c r="L224" s="257"/>
      <c r="M224" s="389" t="str">
        <f>IF(ISNUMBER(M223),(IF(MIN(M193:M221)&lt;2,"NÃO ATENDE","ATENDE")), "NÃO PONTUADO")</f>
        <v>NÃO PONTUADO</v>
      </c>
      <c r="N224" s="341"/>
      <c r="O224" s="66"/>
      <c r="P224" s="66"/>
      <c r="Q224" s="66"/>
      <c r="R224" s="66"/>
      <c r="S224" s="66"/>
      <c r="T224" s="66"/>
    </row>
    <row r="225" spans="1:20" ht="3.75" customHeight="1" x14ac:dyDescent="0.2">
      <c r="A225" s="240"/>
      <c r="B225" s="289"/>
      <c r="C225" s="290"/>
      <c r="D225" s="290"/>
      <c r="E225" s="282"/>
      <c r="F225" s="282"/>
      <c r="G225" s="282"/>
      <c r="H225" s="282"/>
      <c r="I225" s="282"/>
      <c r="J225" s="282"/>
      <c r="K225" s="282"/>
      <c r="L225" s="282"/>
      <c r="M225" s="291"/>
      <c r="N225" s="341"/>
      <c r="O225" s="66"/>
      <c r="P225" s="66"/>
      <c r="Q225" s="66"/>
      <c r="R225" s="66"/>
      <c r="S225" s="66"/>
      <c r="T225" s="66"/>
    </row>
    <row r="226" spans="1:20" s="117" customFormat="1" ht="16.5" thickBot="1" x14ac:dyDescent="0.25">
      <c r="A226" s="222"/>
      <c r="B226" s="223" t="s">
        <v>252</v>
      </c>
      <c r="C226" s="223"/>
      <c r="D226" s="223"/>
      <c r="E226" s="223"/>
      <c r="F226" s="223"/>
      <c r="G226" s="223"/>
      <c r="H226" s="223"/>
      <c r="I226" s="223"/>
      <c r="J226" s="223"/>
      <c r="K226" s="223"/>
      <c r="L226" s="224"/>
      <c r="M226" s="225"/>
      <c r="N226" s="348"/>
    </row>
    <row r="227" spans="1:20" s="117" customFormat="1" ht="16.5" thickBot="1" x14ac:dyDescent="0.25">
      <c r="A227" s="250"/>
      <c r="B227" s="244" t="s">
        <v>253</v>
      </c>
      <c r="C227" s="264"/>
      <c r="D227" s="248"/>
      <c r="E227" s="265"/>
      <c r="F227" s="248"/>
      <c r="G227" s="248"/>
      <c r="H227" s="266" t="s">
        <v>260</v>
      </c>
      <c r="I227" s="266"/>
      <c r="J227" s="266"/>
      <c r="K227" s="266"/>
      <c r="L227" s="266"/>
      <c r="M227" s="249" t="s">
        <v>327</v>
      </c>
      <c r="N227" s="348"/>
    </row>
    <row r="228" spans="1:20" s="117" customFormat="1" ht="55.5" customHeight="1" x14ac:dyDescent="0.2">
      <c r="A228" s="222"/>
      <c r="B228" s="103" t="s">
        <v>160</v>
      </c>
      <c r="C228" s="373">
        <v>8.1999999999999993</v>
      </c>
      <c r="D228" s="456" t="s">
        <v>471</v>
      </c>
      <c r="E228" s="433"/>
      <c r="F228" s="433"/>
      <c r="G228" s="445"/>
      <c r="H228" s="446"/>
      <c r="I228" s="446"/>
      <c r="J228" s="446"/>
      <c r="K228" s="446"/>
      <c r="L228" s="447"/>
      <c r="M228" s="323"/>
      <c r="N228" s="348"/>
    </row>
    <row r="229" spans="1:20" s="117" customFormat="1" ht="27.75" customHeight="1" x14ac:dyDescent="0.2">
      <c r="A229" s="222"/>
      <c r="B229" s="292" t="s">
        <v>161</v>
      </c>
      <c r="C229" s="373">
        <v>8.1999999999999993</v>
      </c>
      <c r="D229" s="444" t="s">
        <v>472</v>
      </c>
      <c r="E229" s="428"/>
      <c r="F229" s="428"/>
      <c r="G229" s="444"/>
      <c r="H229" s="428"/>
      <c r="I229" s="428"/>
      <c r="J229" s="428"/>
      <c r="K229" s="428"/>
      <c r="L229" s="429"/>
      <c r="M229" s="320"/>
      <c r="N229" s="348"/>
    </row>
    <row r="230" spans="1:20" s="117" customFormat="1" ht="27" customHeight="1" x14ac:dyDescent="0.2">
      <c r="A230" s="222"/>
      <c r="B230" s="292" t="s">
        <v>162</v>
      </c>
      <c r="C230" s="373">
        <v>8.1999999999999993</v>
      </c>
      <c r="D230" s="444" t="s">
        <v>473</v>
      </c>
      <c r="E230" s="428"/>
      <c r="F230" s="428"/>
      <c r="G230" s="444"/>
      <c r="H230" s="428"/>
      <c r="I230" s="428"/>
      <c r="J230" s="428"/>
      <c r="K230" s="428"/>
      <c r="L230" s="429"/>
      <c r="M230" s="357"/>
      <c r="N230" s="348"/>
    </row>
    <row r="231" spans="1:20" s="117" customFormat="1" ht="39.75" customHeight="1" x14ac:dyDescent="0.2">
      <c r="A231" s="222"/>
      <c r="B231" s="502" t="s">
        <v>163</v>
      </c>
      <c r="C231" s="502">
        <v>8.1999999999999993</v>
      </c>
      <c r="D231" s="552" t="s">
        <v>474</v>
      </c>
      <c r="E231" s="638"/>
      <c r="F231" s="639"/>
      <c r="G231" s="699"/>
      <c r="H231" s="700"/>
      <c r="I231" s="700"/>
      <c r="J231" s="700"/>
      <c r="K231" s="700"/>
      <c r="L231" s="701"/>
      <c r="M231" s="497"/>
      <c r="N231" s="348"/>
    </row>
    <row r="232" spans="1:20" s="117" customFormat="1" ht="12.75" customHeight="1" x14ac:dyDescent="0.2">
      <c r="A232" s="222"/>
      <c r="B232" s="635"/>
      <c r="C232" s="635"/>
      <c r="D232" s="539" t="s">
        <v>363</v>
      </c>
      <c r="E232" s="540"/>
      <c r="F232" s="541"/>
      <c r="G232" s="714"/>
      <c r="H232" s="715"/>
      <c r="I232" s="715"/>
      <c r="J232" s="715"/>
      <c r="K232" s="715"/>
      <c r="L232" s="716"/>
      <c r="M232" s="664"/>
      <c r="N232" s="348"/>
    </row>
    <row r="233" spans="1:20" s="117" customFormat="1" ht="51.75" customHeight="1" x14ac:dyDescent="0.2">
      <c r="A233" s="222"/>
      <c r="B233" s="292" t="s">
        <v>164</v>
      </c>
      <c r="C233" s="373">
        <v>8.1999999999999993</v>
      </c>
      <c r="D233" s="482" t="s">
        <v>475</v>
      </c>
      <c r="E233" s="637"/>
      <c r="F233" s="637"/>
      <c r="G233" s="479"/>
      <c r="H233" s="480"/>
      <c r="I233" s="480"/>
      <c r="J233" s="480"/>
      <c r="K233" s="480"/>
      <c r="L233" s="481"/>
      <c r="M233" s="358"/>
      <c r="N233" s="348"/>
    </row>
    <row r="234" spans="1:20" s="117" customFormat="1" ht="4.5" customHeight="1" x14ac:dyDescent="0.2">
      <c r="A234" s="222"/>
      <c r="B234" s="268"/>
      <c r="C234" s="257"/>
      <c r="D234" s="252"/>
      <c r="E234" s="253"/>
      <c r="F234" s="253"/>
      <c r="G234" s="253"/>
      <c r="H234" s="253"/>
      <c r="I234" s="253"/>
      <c r="J234" s="253"/>
      <c r="K234" s="253"/>
      <c r="L234" s="253"/>
      <c r="M234" s="269"/>
      <c r="N234" s="348"/>
    </row>
    <row r="235" spans="1:20" s="117" customFormat="1" x14ac:dyDescent="0.2">
      <c r="A235" s="222"/>
      <c r="B235" s="270" t="s">
        <v>329</v>
      </c>
      <c r="C235" s="256"/>
      <c r="D235" s="256"/>
      <c r="E235" s="253"/>
      <c r="F235" s="253"/>
      <c r="G235" s="253"/>
      <c r="H235" s="253"/>
      <c r="I235" s="253"/>
      <c r="J235" s="253"/>
      <c r="K235" s="253"/>
      <c r="L235" s="253"/>
      <c r="M235" s="184" t="str">
        <f>IF(ISNUMBER(AVERAGE(M228:M233)),AVERAGE(M228:M233),"")</f>
        <v/>
      </c>
      <c r="N235" s="348"/>
    </row>
    <row r="236" spans="1:20" s="117" customFormat="1" x14ac:dyDescent="0.2">
      <c r="A236" s="222"/>
      <c r="B236" s="270" t="s">
        <v>330</v>
      </c>
      <c r="C236" s="256"/>
      <c r="D236" s="256"/>
      <c r="E236" s="257"/>
      <c r="F236" s="257"/>
      <c r="G236" s="257"/>
      <c r="H236" s="257"/>
      <c r="I236" s="257"/>
      <c r="J236" s="257"/>
      <c r="K236" s="257"/>
      <c r="L236" s="257"/>
      <c r="M236" s="389" t="str">
        <f>IF(ISNUMBER(M235),(IF(MIN(M228:M233)&lt;2,"NÃO ATENDE","ATENDE")), "NÃO PONTUADO")</f>
        <v>NÃO PONTUADO</v>
      </c>
      <c r="N236" s="348"/>
    </row>
    <row r="237" spans="1:20" s="117" customFormat="1" ht="3.75" customHeight="1" thickBot="1" x14ac:dyDescent="0.25">
      <c r="A237" s="222"/>
      <c r="B237" s="270"/>
      <c r="C237" s="256"/>
      <c r="D237" s="256"/>
      <c r="E237" s="257"/>
      <c r="F237" s="257"/>
      <c r="G237" s="257"/>
      <c r="H237" s="257"/>
      <c r="I237" s="257"/>
      <c r="J237" s="257"/>
      <c r="K237" s="257"/>
      <c r="L237" s="257"/>
      <c r="M237" s="271"/>
      <c r="N237" s="348"/>
    </row>
    <row r="238" spans="1:20" s="117" customFormat="1" ht="16.5" thickBot="1" x14ac:dyDescent="0.25">
      <c r="A238" s="250"/>
      <c r="B238" s="244" t="s">
        <v>254</v>
      </c>
      <c r="C238" s="264"/>
      <c r="D238" s="248"/>
      <c r="E238" s="272"/>
      <c r="F238" s="248"/>
      <c r="G238" s="248"/>
      <c r="H238" s="266" t="s">
        <v>260</v>
      </c>
      <c r="I238" s="266"/>
      <c r="J238" s="266"/>
      <c r="K238" s="266"/>
      <c r="L238" s="266"/>
      <c r="M238" s="249" t="s">
        <v>327</v>
      </c>
      <c r="N238" s="348"/>
    </row>
    <row r="239" spans="1:20" ht="27" customHeight="1" x14ac:dyDescent="0.2">
      <c r="A239" s="240"/>
      <c r="B239" s="293" t="s">
        <v>165</v>
      </c>
      <c r="C239" s="373" t="s">
        <v>364</v>
      </c>
      <c r="D239" s="456" t="s">
        <v>476</v>
      </c>
      <c r="E239" s="433"/>
      <c r="F239" s="433"/>
      <c r="G239" s="486"/>
      <c r="H239" s="487"/>
      <c r="I239" s="487"/>
      <c r="J239" s="487"/>
      <c r="K239" s="487"/>
      <c r="L239" s="488"/>
      <c r="M239" s="356"/>
      <c r="N239" s="341"/>
      <c r="O239" s="66"/>
      <c r="P239" s="66"/>
      <c r="Q239" s="66"/>
      <c r="R239" s="66"/>
      <c r="S239" s="66"/>
      <c r="T239" s="66"/>
    </row>
    <row r="240" spans="1:20" ht="27" customHeight="1" x14ac:dyDescent="0.2">
      <c r="A240" s="240"/>
      <c r="B240" s="696" t="s">
        <v>166</v>
      </c>
      <c r="C240" s="502" t="s">
        <v>364</v>
      </c>
      <c r="D240" s="464" t="s">
        <v>365</v>
      </c>
      <c r="E240" s="465"/>
      <c r="F240" s="466"/>
      <c r="G240" s="444"/>
      <c r="H240" s="428"/>
      <c r="I240" s="428"/>
      <c r="J240" s="428"/>
      <c r="K240" s="428"/>
      <c r="L240" s="429"/>
      <c r="M240" s="497"/>
      <c r="N240" s="341"/>
      <c r="O240" s="66"/>
      <c r="P240" s="66"/>
      <c r="Q240" s="66"/>
      <c r="R240" s="66"/>
      <c r="S240" s="66"/>
      <c r="T240" s="66"/>
    </row>
    <row r="241" spans="1:20" ht="12.75" customHeight="1" x14ac:dyDescent="0.2">
      <c r="A241" s="240"/>
      <c r="B241" s="697"/>
      <c r="C241" s="634"/>
      <c r="D241" s="460" t="s">
        <v>366</v>
      </c>
      <c r="E241" s="463"/>
      <c r="F241" s="463"/>
      <c r="G241" s="444"/>
      <c r="H241" s="428"/>
      <c r="I241" s="428"/>
      <c r="J241" s="428"/>
      <c r="K241" s="428"/>
      <c r="L241" s="429"/>
      <c r="M241" s="498"/>
      <c r="N241" s="341"/>
      <c r="O241" s="66"/>
      <c r="P241" s="66"/>
      <c r="Q241" s="66"/>
      <c r="R241" s="66"/>
      <c r="S241" s="66"/>
      <c r="T241" s="66"/>
    </row>
    <row r="242" spans="1:20" ht="12.75" customHeight="1" x14ac:dyDescent="0.2">
      <c r="A242" s="240"/>
      <c r="B242" s="697"/>
      <c r="C242" s="634"/>
      <c r="D242" s="460" t="s">
        <v>367</v>
      </c>
      <c r="E242" s="461"/>
      <c r="F242" s="462"/>
      <c r="G242" s="444"/>
      <c r="H242" s="428"/>
      <c r="I242" s="428"/>
      <c r="J242" s="428"/>
      <c r="K242" s="428"/>
      <c r="L242" s="429"/>
      <c r="M242" s="498"/>
      <c r="N242" s="341"/>
      <c r="O242" s="66"/>
      <c r="P242" s="66"/>
      <c r="Q242" s="66"/>
      <c r="R242" s="66"/>
      <c r="S242" s="66"/>
      <c r="T242" s="66"/>
    </row>
    <row r="243" spans="1:20" s="117" customFormat="1" ht="12.75" customHeight="1" x14ac:dyDescent="0.2">
      <c r="A243" s="222"/>
      <c r="B243" s="697"/>
      <c r="C243" s="634"/>
      <c r="D243" s="460" t="s">
        <v>368</v>
      </c>
      <c r="E243" s="461"/>
      <c r="F243" s="462"/>
      <c r="G243" s="444"/>
      <c r="H243" s="428"/>
      <c r="I243" s="428"/>
      <c r="J243" s="428"/>
      <c r="K243" s="428"/>
      <c r="L243" s="429"/>
      <c r="M243" s="498"/>
      <c r="N243" s="348"/>
    </row>
    <row r="244" spans="1:20" ht="12.75" customHeight="1" x14ac:dyDescent="0.2">
      <c r="A244" s="240"/>
      <c r="B244" s="697"/>
      <c r="C244" s="634"/>
      <c r="D244" s="457" t="s">
        <v>369</v>
      </c>
      <c r="E244" s="458"/>
      <c r="F244" s="459"/>
      <c r="G244" s="444"/>
      <c r="H244" s="428"/>
      <c r="I244" s="428"/>
      <c r="J244" s="428"/>
      <c r="K244" s="428"/>
      <c r="L244" s="429"/>
      <c r="M244" s="498"/>
      <c r="N244" s="341"/>
      <c r="O244" s="66"/>
      <c r="P244" s="66"/>
      <c r="Q244" s="66"/>
      <c r="R244" s="66"/>
      <c r="S244" s="66"/>
      <c r="T244" s="66"/>
    </row>
    <row r="245" spans="1:20" ht="12.75" customHeight="1" x14ac:dyDescent="0.2">
      <c r="A245" s="240"/>
      <c r="B245" s="697"/>
      <c r="C245" s="634"/>
      <c r="D245" s="457" t="s">
        <v>370</v>
      </c>
      <c r="E245" s="458"/>
      <c r="F245" s="459"/>
      <c r="G245" s="444"/>
      <c r="H245" s="428"/>
      <c r="I245" s="428"/>
      <c r="J245" s="428"/>
      <c r="K245" s="428"/>
      <c r="L245" s="429"/>
      <c r="M245" s="498"/>
      <c r="N245" s="341"/>
      <c r="O245" s="66"/>
      <c r="P245" s="66"/>
      <c r="Q245" s="66"/>
      <c r="R245" s="66"/>
      <c r="S245" s="66"/>
      <c r="T245" s="66"/>
    </row>
    <row r="246" spans="1:20" ht="12.75" customHeight="1" x14ac:dyDescent="0.2">
      <c r="A246" s="240"/>
      <c r="B246" s="697"/>
      <c r="C246" s="634"/>
      <c r="D246" s="460" t="s">
        <v>371</v>
      </c>
      <c r="E246" s="463"/>
      <c r="F246" s="463"/>
      <c r="G246" s="444"/>
      <c r="H246" s="428"/>
      <c r="I246" s="428"/>
      <c r="J246" s="428"/>
      <c r="K246" s="428"/>
      <c r="L246" s="429"/>
      <c r="M246" s="498"/>
      <c r="N246" s="341"/>
      <c r="O246" s="66"/>
      <c r="P246" s="66"/>
      <c r="Q246" s="66"/>
      <c r="R246" s="66"/>
      <c r="S246" s="66"/>
      <c r="T246" s="66"/>
    </row>
    <row r="247" spans="1:20" ht="24" customHeight="1" x14ac:dyDescent="0.2">
      <c r="A247" s="240"/>
      <c r="B247" s="697"/>
      <c r="C247" s="634"/>
      <c r="D247" s="460" t="s">
        <v>372</v>
      </c>
      <c r="E247" s="463"/>
      <c r="F247" s="463"/>
      <c r="G247" s="444"/>
      <c r="H247" s="428"/>
      <c r="I247" s="428"/>
      <c r="J247" s="428"/>
      <c r="K247" s="428"/>
      <c r="L247" s="429"/>
      <c r="M247" s="498"/>
      <c r="N247" s="341"/>
      <c r="O247" s="66"/>
      <c r="P247" s="66"/>
      <c r="Q247" s="66"/>
      <c r="R247" s="66"/>
      <c r="S247" s="66"/>
      <c r="T247" s="66"/>
    </row>
    <row r="248" spans="1:20" s="117" customFormat="1" ht="26.25" customHeight="1" x14ac:dyDescent="0.2">
      <c r="A248" s="222"/>
      <c r="B248" s="698"/>
      <c r="C248" s="635"/>
      <c r="D248" s="451" t="s">
        <v>477</v>
      </c>
      <c r="E248" s="632"/>
      <c r="F248" s="632"/>
      <c r="G248" s="444"/>
      <c r="H248" s="428"/>
      <c r="I248" s="428"/>
      <c r="J248" s="428"/>
      <c r="K248" s="428"/>
      <c r="L248" s="429"/>
      <c r="M248" s="664"/>
      <c r="N248" s="348"/>
    </row>
    <row r="249" spans="1:20" s="117" customFormat="1" ht="38.25" customHeight="1" x14ac:dyDescent="0.2">
      <c r="A249" s="222"/>
      <c r="B249" s="294" t="s">
        <v>167</v>
      </c>
      <c r="C249" s="373" t="s">
        <v>364</v>
      </c>
      <c r="D249" s="444" t="s">
        <v>373</v>
      </c>
      <c r="E249" s="428"/>
      <c r="F249" s="429"/>
      <c r="G249" s="444"/>
      <c r="H249" s="428"/>
      <c r="I249" s="428"/>
      <c r="J249" s="428"/>
      <c r="K249" s="428"/>
      <c r="L249" s="429"/>
      <c r="M249" s="356"/>
      <c r="N249" s="348"/>
    </row>
    <row r="250" spans="1:20" s="117" customFormat="1" ht="12.75" customHeight="1" x14ac:dyDescent="0.2">
      <c r="A250" s="222"/>
      <c r="B250" s="502" t="s">
        <v>168</v>
      </c>
      <c r="C250" s="502" t="s">
        <v>364</v>
      </c>
      <c r="D250" s="689" t="s">
        <v>478</v>
      </c>
      <c r="E250" s="690"/>
      <c r="F250" s="690"/>
      <c r="G250" s="444"/>
      <c r="H250" s="428"/>
      <c r="I250" s="428"/>
      <c r="J250" s="428"/>
      <c r="K250" s="428"/>
      <c r="L250" s="429"/>
      <c r="M250" s="497"/>
      <c r="N250" s="348"/>
    </row>
    <row r="251" spans="1:20" ht="12.75" customHeight="1" x14ac:dyDescent="0.2">
      <c r="A251" s="240"/>
      <c r="B251" s="634"/>
      <c r="C251" s="634"/>
      <c r="D251" s="688" t="s">
        <v>374</v>
      </c>
      <c r="E251" s="461"/>
      <c r="F251" s="462"/>
      <c r="G251" s="444"/>
      <c r="H251" s="428"/>
      <c r="I251" s="428"/>
      <c r="J251" s="428"/>
      <c r="K251" s="428"/>
      <c r="L251" s="429"/>
      <c r="M251" s="498"/>
      <c r="N251" s="341"/>
      <c r="O251" s="66"/>
      <c r="P251" s="66"/>
      <c r="Q251" s="66"/>
      <c r="R251" s="66"/>
      <c r="S251" s="66"/>
      <c r="T251" s="66"/>
    </row>
    <row r="252" spans="1:20" ht="15.75" customHeight="1" x14ac:dyDescent="0.2">
      <c r="A252" s="240"/>
      <c r="B252" s="634"/>
      <c r="C252" s="634"/>
      <c r="D252" s="688" t="s">
        <v>479</v>
      </c>
      <c r="E252" s="463"/>
      <c r="F252" s="463"/>
      <c r="G252" s="444"/>
      <c r="H252" s="428"/>
      <c r="I252" s="428"/>
      <c r="J252" s="428"/>
      <c r="K252" s="428"/>
      <c r="L252" s="429"/>
      <c r="M252" s="498"/>
      <c r="N252" s="341"/>
      <c r="O252" s="66"/>
      <c r="P252" s="66"/>
      <c r="Q252" s="66"/>
      <c r="R252" s="66"/>
      <c r="S252" s="66"/>
      <c r="T252" s="66"/>
    </row>
    <row r="253" spans="1:20" ht="12.75" customHeight="1" x14ac:dyDescent="0.2">
      <c r="A253" s="240"/>
      <c r="B253" s="635"/>
      <c r="C253" s="635"/>
      <c r="D253" s="631" t="s">
        <v>375</v>
      </c>
      <c r="E253" s="632"/>
      <c r="F253" s="633"/>
      <c r="G253" s="444"/>
      <c r="H253" s="428"/>
      <c r="I253" s="428"/>
      <c r="J253" s="428"/>
      <c r="K253" s="428"/>
      <c r="L253" s="429"/>
      <c r="M253" s="664"/>
      <c r="N253" s="341"/>
      <c r="O253" s="66"/>
      <c r="P253" s="66"/>
      <c r="Q253" s="66"/>
      <c r="R253" s="66"/>
      <c r="S253" s="66"/>
      <c r="T253" s="66"/>
    </row>
    <row r="254" spans="1:20" s="117" customFormat="1" ht="26.25" customHeight="1" x14ac:dyDescent="0.2">
      <c r="A254" s="222"/>
      <c r="B254" s="294" t="s">
        <v>193</v>
      </c>
      <c r="C254" s="360" t="s">
        <v>364</v>
      </c>
      <c r="D254" s="444" t="s">
        <v>480</v>
      </c>
      <c r="E254" s="428"/>
      <c r="F254" s="429"/>
      <c r="G254" s="444"/>
      <c r="H254" s="428"/>
      <c r="I254" s="428"/>
      <c r="J254" s="428"/>
      <c r="K254" s="428"/>
      <c r="L254" s="429"/>
      <c r="M254" s="356"/>
      <c r="N254" s="348"/>
    </row>
    <row r="255" spans="1:20" s="117" customFormat="1" ht="39" customHeight="1" x14ac:dyDescent="0.2">
      <c r="A255" s="222"/>
      <c r="B255" s="294" t="s">
        <v>169</v>
      </c>
      <c r="C255" s="360" t="s">
        <v>364</v>
      </c>
      <c r="D255" s="476" t="s">
        <v>481</v>
      </c>
      <c r="E255" s="477"/>
      <c r="F255" s="477"/>
      <c r="G255" s="448"/>
      <c r="H255" s="449"/>
      <c r="I255" s="449"/>
      <c r="J255" s="449"/>
      <c r="K255" s="449"/>
      <c r="L255" s="450"/>
      <c r="M255" s="322"/>
      <c r="N255" s="348"/>
    </row>
    <row r="256" spans="1:20" s="117" customFormat="1" ht="3" customHeight="1" x14ac:dyDescent="0.2">
      <c r="A256" s="222"/>
      <c r="B256" s="268"/>
      <c r="C256" s="257"/>
      <c r="D256" s="331"/>
      <c r="E256" s="332"/>
      <c r="F256" s="332"/>
      <c r="G256" s="253"/>
      <c r="H256" s="253"/>
      <c r="I256" s="253"/>
      <c r="J256" s="253"/>
      <c r="K256" s="253"/>
      <c r="L256" s="253"/>
      <c r="M256" s="269"/>
      <c r="N256" s="348"/>
    </row>
    <row r="257" spans="1:20" s="117" customFormat="1" x14ac:dyDescent="0.2">
      <c r="A257" s="222"/>
      <c r="B257" s="270" t="s">
        <v>329</v>
      </c>
      <c r="C257" s="256"/>
      <c r="D257" s="333"/>
      <c r="E257" s="332"/>
      <c r="F257" s="332"/>
      <c r="G257" s="253"/>
      <c r="H257" s="253"/>
      <c r="I257" s="253"/>
      <c r="J257" s="253"/>
      <c r="K257" s="253"/>
      <c r="L257" s="253"/>
      <c r="M257" s="184" t="str">
        <f>IF(ISNUMBER(AVERAGE(M239:M255)),AVERAGE(M239:M255),"")</f>
        <v/>
      </c>
      <c r="N257" s="348"/>
    </row>
    <row r="258" spans="1:20" s="117" customFormat="1" x14ac:dyDescent="0.2">
      <c r="A258" s="222"/>
      <c r="B258" s="270" t="s">
        <v>330</v>
      </c>
      <c r="C258" s="256"/>
      <c r="D258" s="333"/>
      <c r="E258" s="334"/>
      <c r="F258" s="334"/>
      <c r="G258" s="257"/>
      <c r="H258" s="257"/>
      <c r="I258" s="257"/>
      <c r="J258" s="257"/>
      <c r="K258" s="257"/>
      <c r="L258" s="257"/>
      <c r="M258" s="389" t="str">
        <f>IF(ISNUMBER(M257),(IF(MIN(M239:M255)&lt;2,"NÃO ATENDE","ATENDE")), "NÃO PONTUADO")</f>
        <v>NÃO PONTUADO</v>
      </c>
      <c r="N258" s="348"/>
    </row>
    <row r="259" spans="1:20" s="117" customFormat="1" ht="3.75" customHeight="1" thickBot="1" x14ac:dyDescent="0.25">
      <c r="A259" s="222"/>
      <c r="B259" s="270"/>
      <c r="C259" s="256"/>
      <c r="D259" s="333"/>
      <c r="E259" s="334"/>
      <c r="F259" s="334"/>
      <c r="G259" s="257"/>
      <c r="H259" s="257"/>
      <c r="I259" s="257"/>
      <c r="J259" s="257"/>
      <c r="K259" s="257"/>
      <c r="L259" s="257"/>
      <c r="M259" s="271"/>
      <c r="N259" s="348"/>
    </row>
    <row r="260" spans="1:20" s="117" customFormat="1" ht="16.5" thickBot="1" x14ac:dyDescent="0.25">
      <c r="A260" s="250"/>
      <c r="B260" s="244" t="s">
        <v>482</v>
      </c>
      <c r="C260" s="264"/>
      <c r="D260" s="335"/>
      <c r="E260" s="336"/>
      <c r="F260" s="335"/>
      <c r="G260" s="248"/>
      <c r="H260" s="266" t="s">
        <v>260</v>
      </c>
      <c r="I260" s="266"/>
      <c r="J260" s="266"/>
      <c r="K260" s="266"/>
      <c r="L260" s="266"/>
      <c r="M260" s="249" t="s">
        <v>327</v>
      </c>
      <c r="N260" s="348"/>
    </row>
    <row r="261" spans="1:20" s="117" customFormat="1" ht="26.25" customHeight="1" x14ac:dyDescent="0.2">
      <c r="A261" s="222"/>
      <c r="B261" s="103" t="s">
        <v>170</v>
      </c>
      <c r="C261" s="295" t="s">
        <v>188</v>
      </c>
      <c r="D261" s="456" t="s">
        <v>483</v>
      </c>
      <c r="E261" s="433"/>
      <c r="F261" s="434"/>
      <c r="G261" s="445"/>
      <c r="H261" s="446"/>
      <c r="I261" s="446"/>
      <c r="J261" s="446"/>
      <c r="K261" s="446"/>
      <c r="L261" s="447"/>
      <c r="M261" s="323"/>
      <c r="N261" s="348"/>
    </row>
    <row r="262" spans="1:20" s="117" customFormat="1" ht="26.25" customHeight="1" x14ac:dyDescent="0.2">
      <c r="A262" s="222"/>
      <c r="B262" s="292" t="s">
        <v>171</v>
      </c>
      <c r="C262" s="360" t="s">
        <v>328</v>
      </c>
      <c r="D262" s="456" t="s">
        <v>484</v>
      </c>
      <c r="E262" s="433"/>
      <c r="F262" s="434"/>
      <c r="G262" s="444"/>
      <c r="H262" s="428"/>
      <c r="I262" s="428"/>
      <c r="J262" s="428"/>
      <c r="K262" s="428"/>
      <c r="L262" s="429"/>
      <c r="M262" s="320"/>
      <c r="N262" s="348"/>
    </row>
    <row r="263" spans="1:20" s="117" customFormat="1" ht="26.25" customHeight="1" x14ac:dyDescent="0.2">
      <c r="A263" s="222"/>
      <c r="B263" s="292" t="s">
        <v>172</v>
      </c>
      <c r="C263" s="360" t="s">
        <v>328</v>
      </c>
      <c r="D263" s="456" t="s">
        <v>376</v>
      </c>
      <c r="E263" s="433"/>
      <c r="F263" s="434"/>
      <c r="G263" s="444"/>
      <c r="H263" s="428"/>
      <c r="I263" s="428"/>
      <c r="J263" s="428"/>
      <c r="K263" s="428"/>
      <c r="L263" s="429"/>
      <c r="M263" s="320"/>
      <c r="N263" s="348"/>
    </row>
    <row r="264" spans="1:20" ht="25.5" customHeight="1" x14ac:dyDescent="0.2">
      <c r="A264" s="240"/>
      <c r="B264" s="292" t="s">
        <v>173</v>
      </c>
      <c r="C264" s="360" t="s">
        <v>328</v>
      </c>
      <c r="D264" s="456" t="s">
        <v>377</v>
      </c>
      <c r="E264" s="433"/>
      <c r="F264" s="434"/>
      <c r="G264" s="444"/>
      <c r="H264" s="428"/>
      <c r="I264" s="428"/>
      <c r="J264" s="428"/>
      <c r="K264" s="428"/>
      <c r="L264" s="429"/>
      <c r="M264" s="374"/>
      <c r="N264" s="341"/>
      <c r="O264" s="66"/>
      <c r="P264" s="66"/>
      <c r="Q264" s="66"/>
      <c r="R264" s="66"/>
      <c r="S264" s="66"/>
      <c r="T264" s="66"/>
    </row>
    <row r="265" spans="1:20" ht="40.5" customHeight="1" x14ac:dyDescent="0.2">
      <c r="A265" s="240"/>
      <c r="B265" s="294" t="s">
        <v>174</v>
      </c>
      <c r="C265" s="360" t="s">
        <v>378</v>
      </c>
      <c r="D265" s="681" t="s">
        <v>485</v>
      </c>
      <c r="E265" s="712"/>
      <c r="F265" s="713"/>
      <c r="G265" s="476"/>
      <c r="H265" s="477"/>
      <c r="I265" s="477"/>
      <c r="J265" s="477"/>
      <c r="K265" s="477"/>
      <c r="L265" s="478"/>
      <c r="M265" s="358"/>
      <c r="N265" s="341"/>
      <c r="O265" s="66"/>
      <c r="P265" s="66"/>
      <c r="Q265" s="66"/>
      <c r="R265" s="66"/>
      <c r="S265" s="66"/>
      <c r="T265" s="66"/>
    </row>
    <row r="266" spans="1:20" ht="3.75" customHeight="1" x14ac:dyDescent="0.2">
      <c r="A266" s="240"/>
      <c r="B266" s="268"/>
      <c r="C266" s="257"/>
      <c r="D266" s="331"/>
      <c r="E266" s="332"/>
      <c r="F266" s="332"/>
      <c r="G266" s="253"/>
      <c r="H266" s="253"/>
      <c r="I266" s="253"/>
      <c r="J266" s="253"/>
      <c r="K266" s="253"/>
      <c r="L266" s="253"/>
      <c r="M266" s="269"/>
      <c r="N266" s="341"/>
      <c r="O266" s="66"/>
      <c r="P266" s="66"/>
      <c r="Q266" s="66"/>
      <c r="R266" s="66"/>
      <c r="S266" s="66"/>
      <c r="T266" s="66"/>
    </row>
    <row r="267" spans="1:20" x14ac:dyDescent="0.2">
      <c r="A267" s="240"/>
      <c r="B267" s="270" t="s">
        <v>329</v>
      </c>
      <c r="C267" s="256"/>
      <c r="D267" s="333"/>
      <c r="E267" s="332"/>
      <c r="F267" s="332"/>
      <c r="G267" s="253"/>
      <c r="H267" s="253"/>
      <c r="I267" s="253"/>
      <c r="J267" s="253"/>
      <c r="K267" s="253"/>
      <c r="L267" s="253"/>
      <c r="M267" s="184" t="str">
        <f>IF(ISNUMBER(AVERAGE(M261:M265)),AVERAGE(M261:M265),"")</f>
        <v/>
      </c>
      <c r="N267" s="341"/>
      <c r="O267" s="66"/>
      <c r="P267" s="66"/>
      <c r="Q267" s="66"/>
      <c r="R267" s="66"/>
      <c r="S267" s="66"/>
      <c r="T267" s="66"/>
    </row>
    <row r="268" spans="1:20" x14ac:dyDescent="0.2">
      <c r="A268" s="240"/>
      <c r="B268" s="270" t="s">
        <v>330</v>
      </c>
      <c r="C268" s="256"/>
      <c r="D268" s="333"/>
      <c r="E268" s="334"/>
      <c r="F268" s="334"/>
      <c r="G268" s="257"/>
      <c r="H268" s="257"/>
      <c r="I268" s="257"/>
      <c r="J268" s="257"/>
      <c r="K268" s="257"/>
      <c r="L268" s="257"/>
      <c r="M268" s="389" t="str">
        <f>IF(ISNUMBER(M267),(IF(MIN(M261:M265)&lt;2,"NÃO ATENDE","ATENDE")), "NÃO PONTUADO")</f>
        <v>NÃO PONTUADO</v>
      </c>
      <c r="N268" s="341"/>
      <c r="O268" s="66"/>
      <c r="P268" s="66"/>
      <c r="Q268" s="66"/>
      <c r="R268" s="66"/>
      <c r="S268" s="66"/>
      <c r="T268" s="66"/>
    </row>
    <row r="269" spans="1:20" ht="5.25" customHeight="1" x14ac:dyDescent="0.2">
      <c r="A269" s="240"/>
      <c r="B269" s="270"/>
      <c r="C269" s="256"/>
      <c r="D269" s="333"/>
      <c r="E269" s="334"/>
      <c r="F269" s="334"/>
      <c r="G269" s="257"/>
      <c r="H269" s="257"/>
      <c r="I269" s="257"/>
      <c r="J269" s="257"/>
      <c r="K269" s="257"/>
      <c r="L269" s="257"/>
      <c r="M269" s="271"/>
      <c r="N269" s="341"/>
      <c r="O269" s="66"/>
      <c r="P269" s="66"/>
      <c r="Q269" s="66"/>
      <c r="R269" s="66"/>
      <c r="S269" s="66"/>
      <c r="T269" s="66"/>
    </row>
    <row r="270" spans="1:20" s="117" customFormat="1" ht="16.5" thickBot="1" x14ac:dyDescent="0.25">
      <c r="A270" s="222"/>
      <c r="B270" s="223" t="s">
        <v>400</v>
      </c>
      <c r="C270" s="223"/>
      <c r="D270" s="337"/>
      <c r="E270" s="337"/>
      <c r="F270" s="337"/>
      <c r="G270" s="223"/>
      <c r="H270" s="223"/>
      <c r="I270" s="223"/>
      <c r="J270" s="223"/>
      <c r="K270" s="223"/>
      <c r="L270" s="223"/>
      <c r="M270" s="223"/>
      <c r="N270" s="348"/>
      <c r="P270" s="274"/>
    </row>
    <row r="271" spans="1:20" s="117" customFormat="1" ht="16.5" thickBot="1" x14ac:dyDescent="0.25">
      <c r="A271" s="250"/>
      <c r="B271" s="244" t="s">
        <v>255</v>
      </c>
      <c r="C271" s="264"/>
      <c r="D271" s="335"/>
      <c r="E271" s="336"/>
      <c r="F271" s="335"/>
      <c r="G271" s="248"/>
      <c r="H271" s="266" t="s">
        <v>260</v>
      </c>
      <c r="I271" s="266"/>
      <c r="J271" s="266"/>
      <c r="K271" s="266"/>
      <c r="L271" s="266"/>
      <c r="M271" s="249" t="s">
        <v>327</v>
      </c>
      <c r="N271" s="348"/>
    </row>
    <row r="272" spans="1:20" s="117" customFormat="1" ht="39.75" customHeight="1" x14ac:dyDescent="0.2">
      <c r="A272" s="222"/>
      <c r="B272" s="103" t="s">
        <v>175</v>
      </c>
      <c r="C272" s="373">
        <v>8</v>
      </c>
      <c r="D272" s="456" t="s">
        <v>486</v>
      </c>
      <c r="E272" s="433"/>
      <c r="F272" s="433"/>
      <c r="G272" s="445"/>
      <c r="H272" s="446"/>
      <c r="I272" s="446"/>
      <c r="J272" s="446"/>
      <c r="K272" s="446"/>
      <c r="L272" s="447"/>
      <c r="M272" s="356"/>
      <c r="N272" s="348"/>
    </row>
    <row r="273" spans="1:20" s="117" customFormat="1" ht="27" customHeight="1" x14ac:dyDescent="0.2">
      <c r="A273" s="222"/>
      <c r="B273" s="292" t="s">
        <v>176</v>
      </c>
      <c r="C273" s="360">
        <v>8</v>
      </c>
      <c r="D273" s="444" t="s">
        <v>487</v>
      </c>
      <c r="E273" s="428"/>
      <c r="F273" s="428"/>
      <c r="G273" s="444"/>
      <c r="H273" s="428"/>
      <c r="I273" s="428"/>
      <c r="J273" s="428"/>
      <c r="K273" s="428"/>
      <c r="L273" s="429"/>
      <c r="M273" s="320"/>
      <c r="N273" s="348"/>
    </row>
    <row r="274" spans="1:20" s="117" customFormat="1" ht="27" customHeight="1" x14ac:dyDescent="0.2">
      <c r="A274" s="222"/>
      <c r="B274" s="292" t="s">
        <v>177</v>
      </c>
      <c r="C274" s="360">
        <v>8</v>
      </c>
      <c r="D274" s="444" t="s">
        <v>379</v>
      </c>
      <c r="E274" s="428"/>
      <c r="F274" s="428"/>
      <c r="G274" s="444"/>
      <c r="H274" s="428"/>
      <c r="I274" s="428"/>
      <c r="J274" s="428"/>
      <c r="K274" s="428"/>
      <c r="L274" s="429"/>
      <c r="M274" s="357"/>
      <c r="N274" s="348"/>
    </row>
    <row r="275" spans="1:20" s="117" customFormat="1" ht="39.75" customHeight="1" x14ac:dyDescent="0.2">
      <c r="A275" s="222"/>
      <c r="B275" s="292" t="s">
        <v>178</v>
      </c>
      <c r="C275" s="360">
        <v>8</v>
      </c>
      <c r="D275" s="444" t="s">
        <v>380</v>
      </c>
      <c r="E275" s="428"/>
      <c r="F275" s="428"/>
      <c r="G275" s="456"/>
      <c r="H275" s="433"/>
      <c r="I275" s="433"/>
      <c r="J275" s="433"/>
      <c r="K275" s="433"/>
      <c r="L275" s="434"/>
      <c r="M275" s="320"/>
      <c r="N275" s="348"/>
    </row>
    <row r="276" spans="1:20" ht="27" customHeight="1" x14ac:dyDescent="0.2">
      <c r="A276" s="240"/>
      <c r="B276" s="292" t="s">
        <v>179</v>
      </c>
      <c r="C276" s="296" t="s">
        <v>187</v>
      </c>
      <c r="D276" s="444" t="s">
        <v>488</v>
      </c>
      <c r="E276" s="428"/>
      <c r="F276" s="428"/>
      <c r="G276" s="444"/>
      <c r="H276" s="428"/>
      <c r="I276" s="428"/>
      <c r="J276" s="428"/>
      <c r="K276" s="428"/>
      <c r="L276" s="429"/>
      <c r="M276" s="320"/>
      <c r="N276" s="341"/>
      <c r="O276" s="66"/>
      <c r="P276" s="66"/>
      <c r="Q276" s="66"/>
      <c r="R276" s="66"/>
      <c r="S276" s="66"/>
      <c r="T276" s="66"/>
    </row>
    <row r="277" spans="1:20" ht="40.5" customHeight="1" x14ac:dyDescent="0.2">
      <c r="A277" s="240"/>
      <c r="B277" s="294" t="s">
        <v>180</v>
      </c>
      <c r="C277" s="360" t="s">
        <v>331</v>
      </c>
      <c r="D277" s="476" t="s">
        <v>381</v>
      </c>
      <c r="E277" s="503"/>
      <c r="F277" s="504"/>
      <c r="G277" s="476"/>
      <c r="H277" s="477"/>
      <c r="I277" s="477"/>
      <c r="J277" s="477"/>
      <c r="K277" s="477"/>
      <c r="L277" s="478"/>
      <c r="M277" s="358"/>
      <c r="N277" s="341"/>
      <c r="O277" s="66"/>
      <c r="P277" s="66"/>
      <c r="Q277" s="66"/>
      <c r="R277" s="66"/>
      <c r="S277" s="66"/>
      <c r="T277" s="66"/>
    </row>
    <row r="278" spans="1:20" ht="3" customHeight="1" x14ac:dyDescent="0.2">
      <c r="A278" s="240"/>
      <c r="B278" s="268"/>
      <c r="C278" s="257"/>
      <c r="D278" s="252"/>
      <c r="E278" s="253"/>
      <c r="F278" s="253"/>
      <c r="G278" s="253"/>
      <c r="H278" s="253"/>
      <c r="I278" s="253"/>
      <c r="J278" s="253"/>
      <c r="K278" s="253"/>
      <c r="L278" s="253"/>
      <c r="M278" s="269"/>
      <c r="N278" s="341"/>
      <c r="O278" s="66"/>
      <c r="P278" s="66"/>
      <c r="Q278" s="66"/>
      <c r="R278" s="66"/>
      <c r="S278" s="66"/>
      <c r="T278" s="66"/>
    </row>
    <row r="279" spans="1:20" x14ac:dyDescent="0.2">
      <c r="A279" s="240"/>
      <c r="B279" s="270" t="s">
        <v>329</v>
      </c>
      <c r="C279" s="256"/>
      <c r="D279" s="256"/>
      <c r="E279" s="253"/>
      <c r="F279" s="253"/>
      <c r="G279" s="253"/>
      <c r="H279" s="253"/>
      <c r="I279" s="253"/>
      <c r="J279" s="253"/>
      <c r="K279" s="253"/>
      <c r="L279" s="253"/>
      <c r="M279" s="184" t="str">
        <f>IF(ISNUMBER(AVERAGE(M272:M277)),AVERAGE(M272:M277),"")</f>
        <v/>
      </c>
      <c r="N279" s="341"/>
      <c r="O279" s="66"/>
      <c r="P279" s="66"/>
      <c r="Q279" s="66"/>
      <c r="R279" s="66"/>
      <c r="S279" s="66"/>
      <c r="T279" s="66"/>
    </row>
    <row r="280" spans="1:20" x14ac:dyDescent="0.2">
      <c r="A280" s="240"/>
      <c r="B280" s="270" t="s">
        <v>330</v>
      </c>
      <c r="C280" s="256"/>
      <c r="D280" s="256"/>
      <c r="E280" s="257"/>
      <c r="F280" s="257"/>
      <c r="G280" s="257"/>
      <c r="H280" s="257"/>
      <c r="I280" s="257"/>
      <c r="J280" s="257"/>
      <c r="K280" s="257"/>
      <c r="L280" s="257"/>
      <c r="M280" s="389" t="str">
        <f>IF(ISNUMBER(M279),(IF(MIN(M272:M277)&lt;2,"NÃO ATENDE","ATENDE")), "NÃO PONTUADO")</f>
        <v>NÃO PONTUADO</v>
      </c>
      <c r="N280" s="341"/>
      <c r="O280" s="66"/>
      <c r="P280" s="66"/>
      <c r="Q280" s="66"/>
      <c r="R280" s="66"/>
      <c r="S280" s="66"/>
      <c r="T280" s="66"/>
    </row>
    <row r="281" spans="1:20" ht="3.75" customHeight="1" thickBot="1" x14ac:dyDescent="0.25">
      <c r="A281" s="240"/>
      <c r="B281" s="270"/>
      <c r="C281" s="256"/>
      <c r="D281" s="256"/>
      <c r="E281" s="257"/>
      <c r="F281" s="257"/>
      <c r="G281" s="257"/>
      <c r="H281" s="257"/>
      <c r="I281" s="257"/>
      <c r="J281" s="257"/>
      <c r="K281" s="257"/>
      <c r="L281" s="257"/>
      <c r="M281" s="271"/>
      <c r="N281" s="341"/>
      <c r="O281" s="66"/>
      <c r="P281" s="66"/>
      <c r="Q281" s="66"/>
      <c r="R281" s="66"/>
      <c r="S281" s="66"/>
      <c r="T281" s="66"/>
    </row>
    <row r="282" spans="1:20" s="117" customFormat="1" ht="18.75" customHeight="1" thickBot="1" x14ac:dyDescent="0.25">
      <c r="A282" s="250"/>
      <c r="B282" s="244" t="s">
        <v>256</v>
      </c>
      <c r="C282" s="264"/>
      <c r="D282" s="248"/>
      <c r="E282" s="272"/>
      <c r="F282" s="248"/>
      <c r="G282" s="248"/>
      <c r="H282" s="266" t="s">
        <v>260</v>
      </c>
      <c r="I282" s="266"/>
      <c r="J282" s="266"/>
      <c r="K282" s="266"/>
      <c r="L282" s="266"/>
      <c r="M282" s="249" t="s">
        <v>327</v>
      </c>
      <c r="N282" s="348"/>
    </row>
    <row r="283" spans="1:20" ht="27.75" customHeight="1" x14ac:dyDescent="0.2">
      <c r="A283" s="240"/>
      <c r="B283" s="293" t="s">
        <v>181</v>
      </c>
      <c r="C283" s="373" t="s">
        <v>382</v>
      </c>
      <c r="D283" s="456" t="s">
        <v>489</v>
      </c>
      <c r="E283" s="433"/>
      <c r="F283" s="433"/>
      <c r="G283" s="445"/>
      <c r="H283" s="446"/>
      <c r="I283" s="446"/>
      <c r="J283" s="446"/>
      <c r="K283" s="446"/>
      <c r="L283" s="447"/>
      <c r="M283" s="320"/>
      <c r="N283" s="341"/>
      <c r="O283" s="66"/>
      <c r="P283" s="66"/>
      <c r="Q283" s="66"/>
      <c r="R283" s="66"/>
      <c r="S283" s="66"/>
      <c r="T283" s="66"/>
    </row>
    <row r="284" spans="1:20" ht="39" customHeight="1" x14ac:dyDescent="0.2">
      <c r="A284" s="240"/>
      <c r="B284" s="502" t="s">
        <v>182</v>
      </c>
      <c r="C284" s="502" t="s">
        <v>382</v>
      </c>
      <c r="D284" s="464" t="s">
        <v>490</v>
      </c>
      <c r="E284" s="465"/>
      <c r="F284" s="465"/>
      <c r="G284" s="464"/>
      <c r="H284" s="465"/>
      <c r="I284" s="465"/>
      <c r="J284" s="465"/>
      <c r="K284" s="465"/>
      <c r="L284" s="466"/>
      <c r="M284" s="497"/>
      <c r="N284" s="341"/>
      <c r="O284" s="66"/>
      <c r="P284" s="66"/>
      <c r="Q284" s="66"/>
      <c r="R284" s="66"/>
      <c r="S284" s="66"/>
      <c r="T284" s="66"/>
    </row>
    <row r="285" spans="1:20" ht="14.25" customHeight="1" x14ac:dyDescent="0.2">
      <c r="A285" s="240"/>
      <c r="B285" s="634"/>
      <c r="C285" s="634"/>
      <c r="D285" s="460" t="s">
        <v>491</v>
      </c>
      <c r="E285" s="463"/>
      <c r="F285" s="463"/>
      <c r="G285" s="444"/>
      <c r="H285" s="428"/>
      <c r="I285" s="428"/>
      <c r="J285" s="428"/>
      <c r="K285" s="428"/>
      <c r="L285" s="429"/>
      <c r="M285" s="498"/>
      <c r="N285" s="341"/>
      <c r="O285" s="66"/>
      <c r="P285" s="66"/>
      <c r="Q285" s="66"/>
      <c r="R285" s="66"/>
      <c r="S285" s="66"/>
      <c r="T285" s="66"/>
    </row>
    <row r="286" spans="1:20" ht="24" customHeight="1" x14ac:dyDescent="0.2">
      <c r="A286" s="240"/>
      <c r="B286" s="634"/>
      <c r="C286" s="634"/>
      <c r="D286" s="460" t="s">
        <v>492</v>
      </c>
      <c r="E286" s="463"/>
      <c r="F286" s="463"/>
      <c r="G286" s="444"/>
      <c r="H286" s="428"/>
      <c r="I286" s="428"/>
      <c r="J286" s="428"/>
      <c r="K286" s="428"/>
      <c r="L286" s="429"/>
      <c r="M286" s="498"/>
      <c r="N286" s="341"/>
      <c r="O286" s="66"/>
      <c r="P286" s="66"/>
      <c r="Q286" s="66"/>
      <c r="R286" s="66"/>
      <c r="S286" s="66"/>
      <c r="T286" s="66"/>
    </row>
    <row r="287" spans="1:20" s="107" customFormat="1" ht="27" customHeight="1" x14ac:dyDescent="0.2">
      <c r="A287" s="240"/>
      <c r="B287" s="635"/>
      <c r="C287" s="635"/>
      <c r="D287" s="451" t="s">
        <v>493</v>
      </c>
      <c r="E287" s="632"/>
      <c r="F287" s="632"/>
      <c r="G287" s="456"/>
      <c r="H287" s="433"/>
      <c r="I287" s="433"/>
      <c r="J287" s="433"/>
      <c r="K287" s="433"/>
      <c r="L287" s="434"/>
      <c r="M287" s="664"/>
      <c r="N287" s="354"/>
    </row>
    <row r="288" spans="1:20" s="107" customFormat="1" ht="42" customHeight="1" x14ac:dyDescent="0.2">
      <c r="A288" s="240"/>
      <c r="B288" s="294" t="s">
        <v>183</v>
      </c>
      <c r="C288" s="360" t="s">
        <v>382</v>
      </c>
      <c r="D288" s="444" t="s">
        <v>494</v>
      </c>
      <c r="E288" s="428"/>
      <c r="F288" s="428"/>
      <c r="G288" s="444"/>
      <c r="H288" s="428"/>
      <c r="I288" s="428"/>
      <c r="J288" s="428"/>
      <c r="K288" s="428"/>
      <c r="L288" s="429"/>
      <c r="M288" s="320"/>
      <c r="N288" s="354"/>
    </row>
    <row r="289" spans="1:20" s="107" customFormat="1" ht="27" customHeight="1" x14ac:dyDescent="0.2">
      <c r="A289" s="240"/>
      <c r="B289" s="103" t="s">
        <v>184</v>
      </c>
      <c r="C289" s="360" t="s">
        <v>382</v>
      </c>
      <c r="D289" s="476" t="s">
        <v>495</v>
      </c>
      <c r="E289" s="477"/>
      <c r="F289" s="477"/>
      <c r="G289" s="476"/>
      <c r="H289" s="477"/>
      <c r="I289" s="477"/>
      <c r="J289" s="477"/>
      <c r="K289" s="477"/>
      <c r="L289" s="478"/>
      <c r="M289" s="176"/>
      <c r="N289" s="354"/>
      <c r="O289" s="61"/>
    </row>
    <row r="290" spans="1:20" s="107" customFormat="1" ht="4.5" customHeight="1" x14ac:dyDescent="0.2">
      <c r="A290" s="240"/>
      <c r="B290" s="268"/>
      <c r="C290" s="257"/>
      <c r="D290" s="252"/>
      <c r="E290" s="253"/>
      <c r="F290" s="253"/>
      <c r="G290" s="253"/>
      <c r="H290" s="253"/>
      <c r="I290" s="253"/>
      <c r="J290" s="253"/>
      <c r="K290" s="253"/>
      <c r="L290" s="253"/>
      <c r="M290" s="269"/>
      <c r="N290" s="354"/>
    </row>
    <row r="291" spans="1:20" s="107" customFormat="1" x14ac:dyDescent="0.2">
      <c r="A291" s="240"/>
      <c r="B291" s="270" t="s">
        <v>329</v>
      </c>
      <c r="C291" s="256"/>
      <c r="D291" s="256"/>
      <c r="E291" s="253"/>
      <c r="F291" s="253"/>
      <c r="G291" s="253"/>
      <c r="H291" s="253"/>
      <c r="I291" s="253"/>
      <c r="J291" s="253"/>
      <c r="K291" s="253"/>
      <c r="L291" s="253"/>
      <c r="M291" s="184" t="str">
        <f>IF(ISNUMBER(AVERAGE(M283:M289)),AVERAGE(M283:M289),"")</f>
        <v/>
      </c>
      <c r="N291" s="355"/>
      <c r="O291" s="297"/>
      <c r="P291" s="115"/>
      <c r="Q291" s="115"/>
      <c r="R291" s="116"/>
      <c r="S291" s="116"/>
      <c r="T291" s="117"/>
    </row>
    <row r="292" spans="1:20" s="107" customFormat="1" x14ac:dyDescent="0.2">
      <c r="A292" s="240"/>
      <c r="B292" s="270" t="s">
        <v>330</v>
      </c>
      <c r="C292" s="256"/>
      <c r="D292" s="256"/>
      <c r="E292" s="257"/>
      <c r="F292" s="257"/>
      <c r="G292" s="257"/>
      <c r="H292" s="257"/>
      <c r="I292" s="257"/>
      <c r="J292" s="257"/>
      <c r="K292" s="257"/>
      <c r="L292" s="257"/>
      <c r="M292" s="389" t="str">
        <f>IF(ISNUMBER(M291),(IF(MIN(M283:M289)&lt;2,"NÃO ATENDE","ATENDE")), "NÃO PONTUADO")</f>
        <v>NÃO PONTUADO</v>
      </c>
      <c r="N292" s="345"/>
      <c r="O292" s="135"/>
      <c r="P292" s="135"/>
      <c r="Q292" s="135"/>
      <c r="R292" s="135"/>
      <c r="S292" s="135"/>
      <c r="T292" s="66"/>
    </row>
    <row r="293" spans="1:20" s="107" customFormat="1" ht="5.25" customHeight="1" thickBot="1" x14ac:dyDescent="0.25">
      <c r="A293" s="240"/>
      <c r="B293" s="270"/>
      <c r="C293" s="256"/>
      <c r="D293" s="256"/>
      <c r="E293" s="257"/>
      <c r="F293" s="257"/>
      <c r="G293" s="257"/>
      <c r="H293" s="257"/>
      <c r="I293" s="257"/>
      <c r="J293" s="257"/>
      <c r="K293" s="257"/>
      <c r="L293" s="257"/>
      <c r="M293" s="271"/>
      <c r="N293" s="345"/>
      <c r="O293" s="135"/>
      <c r="P293" s="135"/>
      <c r="Q293" s="135"/>
      <c r="R293" s="135"/>
      <c r="S293" s="135"/>
      <c r="T293" s="66"/>
    </row>
    <row r="294" spans="1:20" s="107" customFormat="1" ht="16.5" customHeight="1" thickBot="1" x14ac:dyDescent="0.25">
      <c r="A294" s="243"/>
      <c r="B294" s="244" t="s">
        <v>257</v>
      </c>
      <c r="C294" s="264"/>
      <c r="D294" s="248"/>
      <c r="E294" s="272"/>
      <c r="F294" s="248"/>
      <c r="G294" s="248"/>
      <c r="H294" s="266" t="s">
        <v>260</v>
      </c>
      <c r="I294" s="266"/>
      <c r="J294" s="266"/>
      <c r="K294" s="266"/>
      <c r="L294" s="266"/>
      <c r="M294" s="249" t="s">
        <v>327</v>
      </c>
      <c r="N294" s="345"/>
      <c r="O294" s="135"/>
      <c r="P294" s="135"/>
      <c r="Q294" s="135"/>
      <c r="R294" s="135"/>
      <c r="S294" s="135"/>
      <c r="T294" s="66"/>
    </row>
    <row r="295" spans="1:20" s="107" customFormat="1" ht="27.75" customHeight="1" x14ac:dyDescent="0.2">
      <c r="A295" s="240"/>
      <c r="B295" s="293" t="s">
        <v>185</v>
      </c>
      <c r="C295" s="373" t="s">
        <v>332</v>
      </c>
      <c r="D295" s="539" t="s">
        <v>496</v>
      </c>
      <c r="E295" s="540"/>
      <c r="F295" s="541"/>
      <c r="G295" s="445"/>
      <c r="H295" s="446"/>
      <c r="I295" s="446"/>
      <c r="J295" s="446"/>
      <c r="K295" s="446"/>
      <c r="L295" s="447"/>
      <c r="M295" s="323"/>
      <c r="N295" s="345"/>
      <c r="O295" s="135"/>
      <c r="P295" s="135"/>
      <c r="Q295" s="135"/>
      <c r="R295" s="135"/>
      <c r="S295" s="135"/>
      <c r="T295" s="66"/>
    </row>
    <row r="296" spans="1:20" s="107" customFormat="1" ht="28.5" customHeight="1" x14ac:dyDescent="0.2">
      <c r="A296" s="240"/>
      <c r="B296" s="294" t="s">
        <v>189</v>
      </c>
      <c r="C296" s="360" t="s">
        <v>332</v>
      </c>
      <c r="D296" s="476" t="s">
        <v>497</v>
      </c>
      <c r="E296" s="477"/>
      <c r="F296" s="478"/>
      <c r="G296" s="476"/>
      <c r="H296" s="477"/>
      <c r="I296" s="477"/>
      <c r="J296" s="477"/>
      <c r="K296" s="477"/>
      <c r="L296" s="478"/>
      <c r="M296" s="358"/>
      <c r="N296" s="345"/>
      <c r="O296" s="135"/>
      <c r="P296" s="135"/>
      <c r="Q296" s="135"/>
      <c r="R296" s="135"/>
      <c r="S296" s="135"/>
      <c r="T296" s="66"/>
    </row>
    <row r="297" spans="1:20" s="107" customFormat="1" ht="3.75" customHeight="1" x14ac:dyDescent="0.2">
      <c r="A297" s="240"/>
      <c r="B297" s="268"/>
      <c r="C297" s="257"/>
      <c r="D297" s="252"/>
      <c r="E297" s="253"/>
      <c r="F297" s="253"/>
      <c r="G297" s="253"/>
      <c r="H297" s="253"/>
      <c r="I297" s="253"/>
      <c r="J297" s="253"/>
      <c r="K297" s="253"/>
      <c r="L297" s="253"/>
      <c r="M297" s="269"/>
      <c r="N297" s="345"/>
      <c r="O297" s="135"/>
      <c r="P297" s="135"/>
      <c r="Q297" s="135"/>
      <c r="R297" s="135"/>
      <c r="S297" s="135"/>
      <c r="T297" s="66"/>
    </row>
    <row r="298" spans="1:20" s="107" customFormat="1" x14ac:dyDescent="0.2">
      <c r="A298" s="240"/>
      <c r="B298" s="270" t="s">
        <v>329</v>
      </c>
      <c r="C298" s="256"/>
      <c r="D298" s="256"/>
      <c r="E298" s="253"/>
      <c r="F298" s="253"/>
      <c r="G298" s="253"/>
      <c r="H298" s="253"/>
      <c r="I298" s="253"/>
      <c r="J298" s="253"/>
      <c r="K298" s="253"/>
      <c r="L298" s="253"/>
      <c r="M298" s="184" t="str">
        <f>IF(ISNUMBER(AVERAGE(M295:M296)),AVERAGE(M295:M296),"")</f>
        <v/>
      </c>
      <c r="N298" s="345"/>
      <c r="O298" s="135"/>
      <c r="P298" s="135"/>
      <c r="Q298" s="135"/>
      <c r="R298" s="135"/>
      <c r="S298" s="135"/>
      <c r="T298" s="66"/>
    </row>
    <row r="299" spans="1:20" s="107" customFormat="1" x14ac:dyDescent="0.2">
      <c r="A299" s="240"/>
      <c r="B299" s="270" t="s">
        <v>330</v>
      </c>
      <c r="C299" s="256"/>
      <c r="D299" s="256"/>
      <c r="E299" s="257"/>
      <c r="F299" s="257"/>
      <c r="G299" s="257"/>
      <c r="H299" s="257"/>
      <c r="I299" s="257"/>
      <c r="J299" s="257"/>
      <c r="K299" s="257"/>
      <c r="L299" s="257"/>
      <c r="M299" s="389" t="str">
        <f>IF(ISNUMBER(M298),(IF(MIN(M295:M296)&lt;2,"NÃO ATENDE","ATENDE")), "NÃO PONTUADO")</f>
        <v>NÃO PONTUADO</v>
      </c>
      <c r="N299" s="345"/>
      <c r="O299" s="135"/>
      <c r="P299" s="135"/>
      <c r="Q299" s="135"/>
      <c r="R299" s="135"/>
      <c r="S299" s="66"/>
    </row>
    <row r="300" spans="1:20" s="107" customFormat="1" ht="5.25" customHeight="1" x14ac:dyDescent="0.2">
      <c r="A300" s="240"/>
      <c r="B300" s="270"/>
      <c r="C300" s="256"/>
      <c r="D300" s="256"/>
      <c r="E300" s="257"/>
      <c r="F300" s="257"/>
      <c r="G300" s="257"/>
      <c r="H300" s="257"/>
      <c r="I300" s="257"/>
      <c r="J300" s="257"/>
      <c r="K300" s="257"/>
      <c r="L300" s="257"/>
      <c r="M300" s="271"/>
      <c r="N300" s="345"/>
      <c r="O300" s="135"/>
      <c r="P300" s="135"/>
      <c r="Q300" s="135"/>
      <c r="R300" s="135"/>
      <c r="S300" s="66"/>
    </row>
    <row r="301" spans="1:20" s="107" customFormat="1" ht="3.75" customHeight="1" x14ac:dyDescent="0.2">
      <c r="A301" s="240"/>
      <c r="B301" s="298"/>
      <c r="C301" s="299"/>
      <c r="D301" s="300"/>
      <c r="E301" s="301"/>
      <c r="F301" s="301"/>
      <c r="G301" s="301"/>
      <c r="H301" s="301"/>
      <c r="I301" s="301"/>
      <c r="J301" s="301"/>
      <c r="K301" s="301"/>
      <c r="L301" s="301"/>
      <c r="M301" s="302"/>
      <c r="N301" s="345"/>
      <c r="O301" s="135"/>
      <c r="P301" s="135"/>
      <c r="Q301" s="135"/>
      <c r="R301" s="135"/>
      <c r="S301" s="66"/>
    </row>
    <row r="302" spans="1:20" s="107" customFormat="1" x14ac:dyDescent="0.2">
      <c r="A302" s="240"/>
      <c r="B302" s="205" t="s">
        <v>383</v>
      </c>
      <c r="C302" s="303"/>
      <c r="D302" s="303"/>
      <c r="E302" s="301"/>
      <c r="F302" s="301"/>
      <c r="G302" s="301"/>
      <c r="H302" s="301"/>
      <c r="I302" s="301"/>
      <c r="J302" s="301"/>
      <c r="K302" s="301"/>
      <c r="L302" s="301"/>
      <c r="M302" s="304" t="str">
        <f>IF(ISNUMBER(AVERAGE(M137,M152,M164,M171,M178,M188,M223,M235,M257,M267,M279,M291,M298)),AVERAGE(M137,M152,M164,M171,M178,M188,M223,M235,M257,M267,M279,M291,M298),"")</f>
        <v/>
      </c>
      <c r="N302" s="345"/>
      <c r="O302" s="135"/>
      <c r="P302" s="135"/>
      <c r="Q302" s="135"/>
      <c r="R302" s="135"/>
      <c r="S302" s="66"/>
    </row>
    <row r="303" spans="1:20" s="107" customFormat="1" x14ac:dyDescent="0.2">
      <c r="A303" s="240"/>
      <c r="B303" s="205" t="s">
        <v>384</v>
      </c>
      <c r="C303" s="303"/>
      <c r="D303" s="303"/>
      <c r="E303" s="299"/>
      <c r="F303" s="299"/>
      <c r="G303" s="299"/>
      <c r="H303" s="299"/>
      <c r="I303" s="299"/>
      <c r="J303" s="299"/>
      <c r="K303" s="299"/>
      <c r="L303" s="299"/>
      <c r="M303" s="390" t="str">
        <f>IF(ISNUMBER(M302),(IF(MIN(M131,M132,M141,M142,M143,M144,M149,M150,M156,M162,M211,M168,M169,M175,M176,M182,M183,M193,M196,M211,M212,M213,M217,M218,M219,M221,M228,M229,M230,M231,M233,M239,M249,M250,M240,M254,M255,M261,M262,M263:M264,M265,M264,M272,M273,M274,M275,M276,M277,M283,M284,M288,M289,M295,M296)&lt;2,"NÃO ATENDE","ATENDE")), "NÃO PONTUADO")</f>
        <v>NÃO PONTUADO</v>
      </c>
      <c r="N303" s="345"/>
      <c r="O303" s="135"/>
      <c r="P303" s="135"/>
      <c r="Q303" s="135"/>
      <c r="R303" s="135"/>
      <c r="S303" s="66"/>
    </row>
    <row r="304" spans="1:20" s="107" customFormat="1" ht="4.5" customHeight="1" x14ac:dyDescent="0.2">
      <c r="A304" s="305"/>
      <c r="B304" s="306"/>
      <c r="C304" s="307"/>
      <c r="D304" s="307"/>
      <c r="E304" s="308"/>
      <c r="F304" s="308"/>
      <c r="G304" s="308"/>
      <c r="H304" s="308"/>
      <c r="I304" s="308"/>
      <c r="J304" s="308"/>
      <c r="K304" s="308"/>
      <c r="L304" s="308"/>
      <c r="M304" s="309"/>
      <c r="N304" s="345"/>
      <c r="O304" s="135"/>
      <c r="P304" s="135"/>
      <c r="Q304" s="135"/>
      <c r="R304" s="135"/>
      <c r="S304" s="66"/>
    </row>
    <row r="305" spans="2:20" s="107" customFormat="1" ht="14.25" customHeight="1" x14ac:dyDescent="0.2">
      <c r="B305" s="310"/>
      <c r="C305" s="160"/>
      <c r="D305" s="160"/>
      <c r="E305" s="160"/>
      <c r="F305" s="161"/>
      <c r="G305" s="161"/>
      <c r="H305" s="161"/>
      <c r="I305" s="161"/>
      <c r="J305" s="161"/>
      <c r="K305" s="161"/>
      <c r="L305" s="161"/>
      <c r="M305" s="161"/>
      <c r="N305" s="355"/>
      <c r="O305" s="115"/>
      <c r="P305" s="115"/>
      <c r="Q305" s="116"/>
      <c r="R305" s="116"/>
      <c r="S305" s="117"/>
    </row>
    <row r="306" spans="2:20" ht="15" x14ac:dyDescent="0.2">
      <c r="B306" s="311"/>
      <c r="C306" s="710" t="s">
        <v>385</v>
      </c>
      <c r="D306" s="406"/>
      <c r="E306" s="406"/>
      <c r="F306" s="406"/>
      <c r="G306" s="406"/>
      <c r="H306" s="406"/>
      <c r="I306" s="406"/>
      <c r="J306" s="406"/>
      <c r="K306" s="406"/>
      <c r="L306" s="406"/>
      <c r="M306" s="711"/>
      <c r="N306" s="338"/>
      <c r="T306" s="66"/>
    </row>
    <row r="307" spans="2:20" x14ac:dyDescent="0.2">
      <c r="B307" s="393"/>
      <c r="C307" s="470"/>
      <c r="D307" s="471"/>
      <c r="E307" s="471"/>
      <c r="F307" s="471"/>
      <c r="G307" s="471"/>
      <c r="H307" s="471"/>
      <c r="I307" s="471"/>
      <c r="J307" s="471"/>
      <c r="K307" s="471"/>
      <c r="L307" s="471"/>
      <c r="M307" s="472"/>
      <c r="N307" s="341"/>
      <c r="O307" s="66"/>
      <c r="P307" s="66"/>
      <c r="Q307" s="66"/>
      <c r="R307" s="66"/>
      <c r="S307" s="66"/>
      <c r="T307" s="66"/>
    </row>
    <row r="308" spans="2:20" x14ac:dyDescent="0.2">
      <c r="B308" s="394"/>
      <c r="C308" s="467"/>
      <c r="D308" s="468"/>
      <c r="E308" s="468"/>
      <c r="F308" s="468"/>
      <c r="G308" s="468"/>
      <c r="H308" s="468"/>
      <c r="I308" s="468"/>
      <c r="J308" s="468"/>
      <c r="K308" s="468"/>
      <c r="L308" s="468"/>
      <c r="M308" s="469"/>
      <c r="N308" s="341"/>
      <c r="O308" s="66"/>
      <c r="P308" s="66"/>
      <c r="Q308" s="66"/>
      <c r="R308" s="66"/>
      <c r="S308" s="66"/>
      <c r="T308" s="66"/>
    </row>
    <row r="309" spans="2:20" x14ac:dyDescent="0.2">
      <c r="B309" s="394"/>
      <c r="C309" s="467"/>
      <c r="D309" s="468"/>
      <c r="E309" s="468"/>
      <c r="F309" s="468"/>
      <c r="G309" s="468"/>
      <c r="H309" s="468"/>
      <c r="I309" s="468"/>
      <c r="J309" s="468"/>
      <c r="K309" s="468"/>
      <c r="L309" s="468"/>
      <c r="M309" s="469"/>
      <c r="N309" s="341"/>
      <c r="O309" s="66"/>
      <c r="P309" s="66"/>
      <c r="Q309" s="66"/>
      <c r="R309" s="66"/>
      <c r="S309" s="66"/>
      <c r="T309" s="66"/>
    </row>
    <row r="310" spans="2:20" x14ac:dyDescent="0.2">
      <c r="B310" s="394"/>
      <c r="C310" s="467"/>
      <c r="D310" s="468"/>
      <c r="E310" s="468"/>
      <c r="F310" s="468"/>
      <c r="G310" s="468"/>
      <c r="H310" s="468"/>
      <c r="I310" s="468"/>
      <c r="J310" s="468"/>
      <c r="K310" s="468"/>
      <c r="L310" s="468"/>
      <c r="M310" s="469"/>
      <c r="N310" s="341"/>
      <c r="O310" s="66"/>
      <c r="P310" s="66"/>
      <c r="Q310" s="66"/>
      <c r="R310" s="66"/>
      <c r="S310" s="66"/>
      <c r="T310" s="66"/>
    </row>
    <row r="311" spans="2:20" x14ac:dyDescent="0.2">
      <c r="B311" s="394"/>
      <c r="C311" s="467"/>
      <c r="D311" s="468"/>
      <c r="E311" s="468"/>
      <c r="F311" s="468"/>
      <c r="G311" s="468"/>
      <c r="H311" s="468"/>
      <c r="I311" s="468"/>
      <c r="J311" s="468"/>
      <c r="K311" s="468"/>
      <c r="L311" s="468"/>
      <c r="M311" s="469"/>
      <c r="N311" s="341"/>
      <c r="O311" s="66"/>
      <c r="P311" s="66"/>
      <c r="Q311" s="66"/>
      <c r="R311" s="66"/>
      <c r="S311" s="66"/>
      <c r="T311" s="66"/>
    </row>
    <row r="312" spans="2:20" x14ac:dyDescent="0.2">
      <c r="B312" s="394"/>
      <c r="C312" s="467"/>
      <c r="D312" s="468"/>
      <c r="E312" s="468"/>
      <c r="F312" s="468"/>
      <c r="G312" s="468"/>
      <c r="H312" s="468"/>
      <c r="I312" s="468"/>
      <c r="J312" s="468"/>
      <c r="K312" s="468"/>
      <c r="L312" s="468"/>
      <c r="M312" s="469"/>
      <c r="N312" s="341"/>
      <c r="O312" s="66"/>
      <c r="P312" s="66"/>
      <c r="Q312" s="66"/>
      <c r="R312" s="66"/>
      <c r="S312" s="66"/>
      <c r="T312" s="66"/>
    </row>
    <row r="313" spans="2:20" x14ac:dyDescent="0.2">
      <c r="B313" s="394"/>
      <c r="C313" s="467"/>
      <c r="D313" s="468"/>
      <c r="E313" s="468"/>
      <c r="F313" s="468"/>
      <c r="G313" s="468"/>
      <c r="H313" s="468"/>
      <c r="I313" s="468"/>
      <c r="J313" s="468"/>
      <c r="K313" s="468"/>
      <c r="L313" s="468"/>
      <c r="M313" s="469"/>
      <c r="N313" s="341"/>
      <c r="O313" s="66"/>
      <c r="P313" s="66"/>
      <c r="Q313" s="66"/>
      <c r="R313" s="66"/>
      <c r="S313" s="66"/>
      <c r="T313" s="66"/>
    </row>
    <row r="314" spans="2:20" x14ac:dyDescent="0.2">
      <c r="B314" s="394"/>
      <c r="C314" s="467"/>
      <c r="D314" s="468"/>
      <c r="E314" s="468"/>
      <c r="F314" s="468"/>
      <c r="G314" s="468"/>
      <c r="H314" s="468"/>
      <c r="I314" s="468"/>
      <c r="J314" s="468"/>
      <c r="K314" s="468"/>
      <c r="L314" s="468"/>
      <c r="M314" s="469"/>
      <c r="N314" s="341"/>
      <c r="O314" s="66"/>
      <c r="P314" s="66"/>
      <c r="Q314" s="66"/>
      <c r="R314" s="66"/>
      <c r="S314" s="66"/>
      <c r="T314" s="66"/>
    </row>
    <row r="315" spans="2:20" x14ac:dyDescent="0.2">
      <c r="B315" s="394"/>
      <c r="C315" s="467"/>
      <c r="D315" s="468"/>
      <c r="E315" s="468"/>
      <c r="F315" s="468"/>
      <c r="G315" s="468"/>
      <c r="H315" s="468"/>
      <c r="I315" s="468"/>
      <c r="J315" s="468"/>
      <c r="K315" s="468"/>
      <c r="L315" s="468"/>
      <c r="M315" s="469"/>
      <c r="N315" s="341"/>
      <c r="O315" s="66"/>
      <c r="P315" s="66"/>
      <c r="Q315" s="66"/>
      <c r="R315" s="66"/>
      <c r="S315" s="66"/>
      <c r="T315" s="66"/>
    </row>
    <row r="316" spans="2:20" x14ac:dyDescent="0.2">
      <c r="B316" s="395"/>
      <c r="C316" s="707"/>
      <c r="D316" s="708"/>
      <c r="E316" s="708"/>
      <c r="F316" s="708"/>
      <c r="G316" s="708"/>
      <c r="H316" s="708"/>
      <c r="I316" s="708"/>
      <c r="J316" s="708"/>
      <c r="K316" s="708"/>
      <c r="L316" s="708"/>
      <c r="M316" s="709"/>
      <c r="N316" s="341"/>
      <c r="O316" s="66"/>
      <c r="P316" s="66"/>
      <c r="Q316" s="66"/>
      <c r="R316" s="66"/>
      <c r="S316" s="66"/>
      <c r="T316" s="66"/>
    </row>
    <row r="317" spans="2:20" x14ac:dyDescent="0.2">
      <c r="C317" s="312"/>
      <c r="D317" s="116"/>
      <c r="N317" s="341"/>
      <c r="O317" s="66"/>
      <c r="P317" s="66"/>
      <c r="Q317" s="66"/>
      <c r="R317" s="66"/>
      <c r="S317" s="66"/>
      <c r="T317" s="66"/>
    </row>
    <row r="318" spans="2:20" ht="15" x14ac:dyDescent="0.2">
      <c r="B318" s="706" t="s">
        <v>386</v>
      </c>
      <c r="C318" s="706"/>
      <c r="D318" s="396" t="s">
        <v>228</v>
      </c>
      <c r="E318" s="423" t="s">
        <v>501</v>
      </c>
      <c r="F318" s="423"/>
      <c r="G318" s="423"/>
      <c r="H318" s="423"/>
      <c r="I318" s="423"/>
      <c r="J318" s="423"/>
      <c r="K318" s="423"/>
      <c r="L318" s="424"/>
      <c r="M318" s="324" t="s">
        <v>387</v>
      </c>
      <c r="N318" s="341"/>
      <c r="O318" s="66"/>
      <c r="P318" s="66"/>
      <c r="Q318" s="66"/>
      <c r="R318" s="66"/>
      <c r="S318" s="66"/>
      <c r="T318" s="66"/>
    </row>
    <row r="319" spans="2:20" ht="12.75" customHeight="1" x14ac:dyDescent="0.2">
      <c r="B319" s="408"/>
      <c r="C319" s="409"/>
      <c r="D319" s="397"/>
      <c r="E319" s="411"/>
      <c r="F319" s="411"/>
      <c r="G319" s="411"/>
      <c r="H319" s="411"/>
      <c r="I319" s="411"/>
      <c r="J319" s="411"/>
      <c r="K319" s="411"/>
      <c r="L319" s="412"/>
      <c r="M319" s="318"/>
      <c r="N319" s="341"/>
      <c r="O319" s="66"/>
      <c r="P319" s="66"/>
      <c r="Q319" s="66"/>
      <c r="R319" s="66"/>
      <c r="S319" s="66"/>
      <c r="T319" s="66"/>
    </row>
    <row r="320" spans="2:20" x14ac:dyDescent="0.2">
      <c r="B320" s="413"/>
      <c r="C320" s="414"/>
      <c r="D320" s="398"/>
      <c r="E320" s="415"/>
      <c r="F320" s="416"/>
      <c r="G320" s="416"/>
      <c r="H320" s="416"/>
      <c r="I320" s="416"/>
      <c r="J320" s="416"/>
      <c r="K320" s="416"/>
      <c r="L320" s="417"/>
      <c r="M320" s="392"/>
      <c r="N320" s="341"/>
      <c r="O320" s="66"/>
      <c r="P320" s="66"/>
      <c r="Q320" s="66"/>
      <c r="R320" s="66"/>
      <c r="S320" s="66"/>
      <c r="T320" s="66"/>
    </row>
    <row r="321" spans="2:20" x14ac:dyDescent="0.2">
      <c r="B321" s="413"/>
      <c r="C321" s="414"/>
      <c r="D321" s="398"/>
      <c r="E321" s="415"/>
      <c r="F321" s="416"/>
      <c r="G321" s="416"/>
      <c r="H321" s="416"/>
      <c r="I321" s="416"/>
      <c r="J321" s="416"/>
      <c r="K321" s="416"/>
      <c r="L321" s="417"/>
      <c r="M321" s="392"/>
      <c r="N321" s="341"/>
      <c r="O321" s="66"/>
      <c r="P321" s="66"/>
      <c r="Q321" s="66"/>
      <c r="R321" s="66"/>
      <c r="S321" s="66"/>
      <c r="T321" s="66"/>
    </row>
    <row r="322" spans="2:20" x14ac:dyDescent="0.2">
      <c r="B322" s="413"/>
      <c r="C322" s="414"/>
      <c r="D322" s="398"/>
      <c r="E322" s="415"/>
      <c r="F322" s="416"/>
      <c r="G322" s="416"/>
      <c r="H322" s="416"/>
      <c r="I322" s="416"/>
      <c r="J322" s="416"/>
      <c r="K322" s="416"/>
      <c r="L322" s="417"/>
      <c r="M322" s="392"/>
      <c r="N322" s="341"/>
      <c r="O322" s="66"/>
      <c r="P322" s="66"/>
      <c r="Q322" s="66"/>
      <c r="R322" s="66"/>
      <c r="S322" s="66"/>
      <c r="T322" s="66"/>
    </row>
    <row r="323" spans="2:20" x14ac:dyDescent="0.2">
      <c r="B323" s="413"/>
      <c r="C323" s="641"/>
      <c r="D323" s="398"/>
      <c r="E323" s="415"/>
      <c r="F323" s="416"/>
      <c r="G323" s="416"/>
      <c r="H323" s="416"/>
      <c r="I323" s="416"/>
      <c r="J323" s="416"/>
      <c r="K323" s="416"/>
      <c r="L323" s="417"/>
      <c r="M323" s="392"/>
      <c r="N323" s="341"/>
      <c r="O323" s="66"/>
      <c r="P323" s="66"/>
      <c r="Q323" s="66"/>
      <c r="R323" s="66"/>
      <c r="S323" s="66"/>
      <c r="T323" s="66"/>
    </row>
    <row r="324" spans="2:20" x14ac:dyDescent="0.2">
      <c r="B324" s="413"/>
      <c r="C324" s="641"/>
      <c r="D324" s="398"/>
      <c r="E324" s="415"/>
      <c r="F324" s="416"/>
      <c r="G324" s="416"/>
      <c r="H324" s="416"/>
      <c r="I324" s="416"/>
      <c r="J324" s="416"/>
      <c r="K324" s="416"/>
      <c r="L324" s="417"/>
      <c r="M324" s="392"/>
      <c r="N324" s="341"/>
      <c r="O324" s="66"/>
      <c r="P324" s="66"/>
      <c r="Q324" s="66"/>
      <c r="R324" s="66"/>
      <c r="S324" s="66"/>
      <c r="T324" s="66"/>
    </row>
    <row r="325" spans="2:20" x14ac:dyDescent="0.2">
      <c r="B325" s="413"/>
      <c r="C325" s="641"/>
      <c r="D325" s="398"/>
      <c r="E325" s="415"/>
      <c r="F325" s="425"/>
      <c r="G325" s="425"/>
      <c r="H325" s="425"/>
      <c r="I325" s="425"/>
      <c r="J325" s="425"/>
      <c r="K325" s="425"/>
      <c r="L325" s="426"/>
      <c r="M325" s="392"/>
      <c r="N325" s="341"/>
      <c r="O325" s="66"/>
      <c r="P325" s="66"/>
      <c r="Q325" s="66"/>
      <c r="R325" s="66"/>
      <c r="S325" s="66"/>
      <c r="T325" s="66"/>
    </row>
    <row r="326" spans="2:20" x14ac:dyDescent="0.2">
      <c r="B326" s="413"/>
      <c r="C326" s="414"/>
      <c r="D326" s="398"/>
      <c r="E326" s="415"/>
      <c r="F326" s="416"/>
      <c r="G326" s="416"/>
      <c r="H326" s="416"/>
      <c r="I326" s="416"/>
      <c r="J326" s="416"/>
      <c r="K326" s="416"/>
      <c r="L326" s="417"/>
      <c r="M326" s="392"/>
      <c r="N326" s="341"/>
      <c r="O326" s="66"/>
      <c r="P326" s="66"/>
      <c r="Q326" s="66"/>
      <c r="R326" s="66"/>
      <c r="S326" s="66"/>
      <c r="T326" s="66"/>
    </row>
    <row r="327" spans="2:20" x14ac:dyDescent="0.2">
      <c r="B327" s="413"/>
      <c r="C327" s="641"/>
      <c r="D327" s="398"/>
      <c r="E327" s="415"/>
      <c r="F327" s="416"/>
      <c r="G327" s="416"/>
      <c r="H327" s="416"/>
      <c r="I327" s="416"/>
      <c r="J327" s="416"/>
      <c r="K327" s="416"/>
      <c r="L327" s="417"/>
      <c r="M327" s="392"/>
      <c r="N327" s="341"/>
      <c r="O327" s="66"/>
      <c r="P327" s="66"/>
      <c r="Q327" s="66"/>
      <c r="R327" s="66"/>
      <c r="S327" s="66"/>
      <c r="T327" s="66"/>
    </row>
    <row r="328" spans="2:20" x14ac:dyDescent="0.2">
      <c r="B328" s="413"/>
      <c r="C328" s="414"/>
      <c r="D328" s="398"/>
      <c r="E328" s="415"/>
      <c r="F328" s="416"/>
      <c r="G328" s="416"/>
      <c r="H328" s="416"/>
      <c r="I328" s="416"/>
      <c r="J328" s="416"/>
      <c r="K328" s="416"/>
      <c r="L328" s="417"/>
      <c r="M328" s="392"/>
      <c r="N328" s="341"/>
      <c r="O328" s="66"/>
      <c r="P328" s="66"/>
      <c r="Q328" s="66"/>
      <c r="R328" s="66"/>
      <c r="S328" s="66"/>
      <c r="T328" s="66"/>
    </row>
    <row r="329" spans="2:20" x14ac:dyDescent="0.2">
      <c r="B329" s="413"/>
      <c r="C329" s="414"/>
      <c r="D329" s="398"/>
      <c r="E329" s="415"/>
      <c r="F329" s="416"/>
      <c r="G329" s="416"/>
      <c r="H329" s="416"/>
      <c r="I329" s="416"/>
      <c r="J329" s="416"/>
      <c r="K329" s="416"/>
      <c r="L329" s="417"/>
      <c r="M329" s="392"/>
      <c r="N329" s="341"/>
      <c r="O329" s="66"/>
      <c r="P329" s="66"/>
      <c r="Q329" s="66"/>
      <c r="R329" s="66"/>
      <c r="S329" s="66"/>
      <c r="T329" s="66"/>
    </row>
    <row r="330" spans="2:20" x14ac:dyDescent="0.2">
      <c r="B330" s="413"/>
      <c r="C330" s="414"/>
      <c r="D330" s="398"/>
      <c r="E330" s="415"/>
      <c r="F330" s="416"/>
      <c r="G330" s="416"/>
      <c r="H330" s="416"/>
      <c r="I330" s="416"/>
      <c r="J330" s="416"/>
      <c r="K330" s="416"/>
      <c r="L330" s="417"/>
      <c r="M330" s="392"/>
      <c r="N330" s="341"/>
      <c r="O330" s="66"/>
      <c r="P330" s="66"/>
      <c r="Q330" s="66"/>
      <c r="R330" s="66"/>
      <c r="S330" s="66"/>
      <c r="T330" s="66"/>
    </row>
    <row r="331" spans="2:20" x14ac:dyDescent="0.2">
      <c r="B331" s="413"/>
      <c r="C331" s="414"/>
      <c r="D331" s="398"/>
      <c r="E331" s="415"/>
      <c r="F331" s="416"/>
      <c r="G331" s="416"/>
      <c r="H331" s="416"/>
      <c r="I331" s="416"/>
      <c r="J331" s="416"/>
      <c r="K331" s="416"/>
      <c r="L331" s="417"/>
      <c r="M331" s="392"/>
      <c r="N331" s="341"/>
      <c r="O331" s="66"/>
      <c r="P331" s="66"/>
      <c r="Q331" s="66"/>
      <c r="R331" s="66"/>
      <c r="S331" s="66"/>
      <c r="T331" s="66"/>
    </row>
    <row r="332" spans="2:20" x14ac:dyDescent="0.2">
      <c r="B332" s="413"/>
      <c r="C332" s="414"/>
      <c r="D332" s="398"/>
      <c r="E332" s="415"/>
      <c r="F332" s="416"/>
      <c r="G332" s="416"/>
      <c r="H332" s="416"/>
      <c r="I332" s="416"/>
      <c r="J332" s="416"/>
      <c r="K332" s="416"/>
      <c r="L332" s="417"/>
      <c r="M332" s="392"/>
      <c r="N332" s="341"/>
      <c r="O332" s="66"/>
      <c r="P332" s="66"/>
      <c r="Q332" s="66"/>
      <c r="R332" s="66"/>
      <c r="S332" s="66"/>
      <c r="T332" s="66"/>
    </row>
    <row r="333" spans="2:20" x14ac:dyDescent="0.2">
      <c r="B333" s="413"/>
      <c r="C333" s="414"/>
      <c r="D333" s="398"/>
      <c r="E333" s="415"/>
      <c r="F333" s="416"/>
      <c r="G333" s="416"/>
      <c r="H333" s="416"/>
      <c r="I333" s="416"/>
      <c r="J333" s="416"/>
      <c r="K333" s="416"/>
      <c r="L333" s="417"/>
      <c r="M333" s="392"/>
      <c r="N333" s="341"/>
      <c r="O333" s="66"/>
      <c r="P333" s="66"/>
      <c r="Q333" s="66"/>
      <c r="R333" s="66"/>
      <c r="S333" s="66"/>
      <c r="T333" s="66"/>
    </row>
    <row r="334" spans="2:20" x14ac:dyDescent="0.2">
      <c r="B334" s="413"/>
      <c r="C334" s="414"/>
      <c r="D334" s="398"/>
      <c r="E334" s="415"/>
      <c r="F334" s="416"/>
      <c r="G334" s="416"/>
      <c r="H334" s="416"/>
      <c r="I334" s="416"/>
      <c r="J334" s="416"/>
      <c r="K334" s="416"/>
      <c r="L334" s="417"/>
      <c r="M334" s="392"/>
      <c r="N334" s="341"/>
      <c r="O334" s="66"/>
      <c r="P334" s="66"/>
      <c r="Q334" s="66"/>
      <c r="R334" s="66"/>
      <c r="S334" s="66"/>
      <c r="T334" s="66"/>
    </row>
    <row r="335" spans="2:20" x14ac:dyDescent="0.2">
      <c r="B335" s="418"/>
      <c r="C335" s="419"/>
      <c r="D335" s="399"/>
      <c r="E335" s="401"/>
      <c r="F335" s="402"/>
      <c r="G335" s="402"/>
      <c r="H335" s="402"/>
      <c r="I335" s="402"/>
      <c r="J335" s="402"/>
      <c r="K335" s="402"/>
      <c r="L335" s="403"/>
      <c r="M335" s="391"/>
      <c r="N335" s="341"/>
      <c r="O335" s="66"/>
      <c r="P335" s="66"/>
      <c r="Q335" s="66"/>
      <c r="R335" s="66"/>
      <c r="S335" s="66"/>
      <c r="T335" s="66"/>
    </row>
    <row r="336" spans="2:20" ht="12.75" customHeight="1" x14ac:dyDescent="0.2">
      <c r="N336" s="341"/>
      <c r="O336" s="66"/>
      <c r="P336" s="66"/>
      <c r="Q336" s="66"/>
      <c r="R336" s="66"/>
      <c r="S336" s="66"/>
      <c r="T336" s="66"/>
    </row>
    <row r="337" spans="2:20" ht="12.75" customHeight="1" x14ac:dyDescent="0.2">
      <c r="B337" s="404" t="s">
        <v>386</v>
      </c>
      <c r="C337" s="405"/>
      <c r="D337" s="396" t="s">
        <v>228</v>
      </c>
      <c r="E337" s="423" t="s">
        <v>502</v>
      </c>
      <c r="F337" s="423"/>
      <c r="G337" s="423"/>
      <c r="H337" s="423"/>
      <c r="I337" s="423"/>
      <c r="J337" s="423"/>
      <c r="K337" s="423"/>
      <c r="L337" s="424"/>
      <c r="M337" s="311" t="s">
        <v>387</v>
      </c>
      <c r="N337" s="341"/>
      <c r="O337" s="66"/>
      <c r="P337" s="66"/>
      <c r="Q337" s="66"/>
      <c r="R337" s="66"/>
      <c r="S337" s="66"/>
      <c r="T337" s="66"/>
    </row>
    <row r="338" spans="2:20" ht="12.75" customHeight="1" x14ac:dyDescent="0.2">
      <c r="B338" s="408"/>
      <c r="C338" s="409"/>
      <c r="D338" s="398"/>
      <c r="E338" s="410"/>
      <c r="F338" s="411"/>
      <c r="G338" s="411"/>
      <c r="H338" s="411"/>
      <c r="I338" s="411"/>
      <c r="J338" s="411"/>
      <c r="K338" s="411"/>
      <c r="L338" s="412"/>
      <c r="M338" s="315"/>
      <c r="N338" s="341"/>
      <c r="O338" s="66"/>
      <c r="P338" s="66"/>
      <c r="Q338" s="66"/>
      <c r="R338" s="66"/>
      <c r="S338" s="66"/>
      <c r="T338" s="66"/>
    </row>
    <row r="339" spans="2:20" ht="12.75" customHeight="1" x14ac:dyDescent="0.2">
      <c r="B339" s="413"/>
      <c r="C339" s="414"/>
      <c r="D339" s="398"/>
      <c r="E339" s="420"/>
      <c r="F339" s="421"/>
      <c r="G339" s="421"/>
      <c r="H339" s="421"/>
      <c r="I339" s="421"/>
      <c r="J339" s="421"/>
      <c r="K339" s="421"/>
      <c r="L339" s="422"/>
      <c r="M339" s="316"/>
      <c r="N339" s="341"/>
      <c r="O339" s="66"/>
      <c r="P339" s="66"/>
      <c r="Q339" s="66"/>
      <c r="R339" s="66"/>
      <c r="S339" s="66"/>
      <c r="T339" s="66"/>
    </row>
    <row r="340" spans="2:20" ht="12.75" customHeight="1" x14ac:dyDescent="0.2">
      <c r="B340" s="413"/>
      <c r="C340" s="414"/>
      <c r="D340" s="398"/>
      <c r="E340" s="420"/>
      <c r="F340" s="421"/>
      <c r="G340" s="421"/>
      <c r="H340" s="421"/>
      <c r="I340" s="421"/>
      <c r="J340" s="421"/>
      <c r="K340" s="421"/>
      <c r="L340" s="422"/>
      <c r="M340" s="316"/>
      <c r="N340" s="341"/>
      <c r="O340" s="66"/>
      <c r="P340" s="66"/>
      <c r="Q340" s="66"/>
      <c r="R340" s="66"/>
      <c r="S340" s="66"/>
      <c r="T340" s="66"/>
    </row>
    <row r="341" spans="2:20" ht="12.75" customHeight="1" x14ac:dyDescent="0.2">
      <c r="B341" s="413"/>
      <c r="C341" s="414"/>
      <c r="D341" s="398"/>
      <c r="E341" s="420"/>
      <c r="F341" s="421"/>
      <c r="G341" s="421"/>
      <c r="H341" s="421"/>
      <c r="I341" s="421"/>
      <c r="J341" s="421"/>
      <c r="K341" s="421"/>
      <c r="L341" s="422"/>
      <c r="M341" s="316"/>
      <c r="N341" s="341"/>
      <c r="O341" s="66"/>
      <c r="P341" s="66"/>
      <c r="Q341" s="66"/>
      <c r="R341" s="66"/>
      <c r="S341" s="66"/>
      <c r="T341" s="66"/>
    </row>
    <row r="342" spans="2:20" ht="12.75" customHeight="1" x14ac:dyDescent="0.2">
      <c r="B342" s="413"/>
      <c r="C342" s="414"/>
      <c r="D342" s="398"/>
      <c r="E342" s="420"/>
      <c r="F342" s="421"/>
      <c r="G342" s="421"/>
      <c r="H342" s="421"/>
      <c r="I342" s="421"/>
      <c r="J342" s="421"/>
      <c r="K342" s="421"/>
      <c r="L342" s="422"/>
      <c r="M342" s="316"/>
      <c r="N342" s="341"/>
      <c r="O342" s="66"/>
      <c r="P342" s="66"/>
      <c r="Q342" s="66"/>
      <c r="R342" s="66"/>
      <c r="S342" s="66"/>
      <c r="T342" s="66"/>
    </row>
    <row r="343" spans="2:20" ht="12.75" customHeight="1" x14ac:dyDescent="0.2">
      <c r="B343" s="413"/>
      <c r="C343" s="414"/>
      <c r="D343" s="398"/>
      <c r="E343" s="420"/>
      <c r="F343" s="421"/>
      <c r="G343" s="421"/>
      <c r="H343" s="421"/>
      <c r="I343" s="421"/>
      <c r="J343" s="421"/>
      <c r="K343" s="421"/>
      <c r="L343" s="422"/>
      <c r="M343" s="316"/>
      <c r="N343" s="341"/>
      <c r="O343" s="66"/>
      <c r="P343" s="66"/>
      <c r="Q343" s="66"/>
      <c r="R343" s="66"/>
      <c r="S343" s="66"/>
      <c r="T343" s="66"/>
    </row>
    <row r="344" spans="2:20" ht="12.75" customHeight="1" x14ac:dyDescent="0.2">
      <c r="B344" s="413"/>
      <c r="C344" s="641"/>
      <c r="D344" s="398"/>
      <c r="E344" s="420"/>
      <c r="F344" s="421"/>
      <c r="G344" s="421"/>
      <c r="H344" s="421"/>
      <c r="I344" s="421"/>
      <c r="J344" s="421"/>
      <c r="K344" s="421"/>
      <c r="L344" s="422"/>
      <c r="M344" s="316"/>
      <c r="N344" s="341"/>
      <c r="O344" s="66"/>
      <c r="P344" s="66"/>
      <c r="Q344" s="66"/>
      <c r="R344" s="66"/>
      <c r="S344" s="66"/>
      <c r="T344" s="66"/>
    </row>
    <row r="345" spans="2:20" ht="12.75" customHeight="1" x14ac:dyDescent="0.2">
      <c r="B345" s="413"/>
      <c r="C345" s="641"/>
      <c r="D345" s="398"/>
      <c r="E345" s="420"/>
      <c r="F345" s="421"/>
      <c r="G345" s="421"/>
      <c r="H345" s="421"/>
      <c r="I345" s="421"/>
      <c r="J345" s="421"/>
      <c r="K345" s="421"/>
      <c r="L345" s="422"/>
      <c r="M345" s="316"/>
      <c r="N345" s="341"/>
      <c r="O345" s="66"/>
      <c r="P345" s="66"/>
      <c r="Q345" s="66"/>
      <c r="R345" s="66"/>
      <c r="S345" s="66"/>
      <c r="T345" s="66"/>
    </row>
    <row r="346" spans="2:20" ht="12.75" customHeight="1" x14ac:dyDescent="0.2">
      <c r="B346" s="413"/>
      <c r="C346" s="641"/>
      <c r="D346" s="398"/>
      <c r="E346" s="420"/>
      <c r="F346" s="421"/>
      <c r="G346" s="421"/>
      <c r="H346" s="421"/>
      <c r="I346" s="421"/>
      <c r="J346" s="421"/>
      <c r="K346" s="421"/>
      <c r="L346" s="422"/>
      <c r="M346" s="316"/>
      <c r="N346" s="341"/>
      <c r="O346" s="66"/>
      <c r="P346" s="66"/>
      <c r="Q346" s="66"/>
      <c r="R346" s="66"/>
      <c r="S346" s="66"/>
      <c r="T346" s="66"/>
    </row>
    <row r="347" spans="2:20" ht="12.75" customHeight="1" x14ac:dyDescent="0.2">
      <c r="B347" s="413"/>
      <c r="C347" s="414"/>
      <c r="D347" s="398"/>
      <c r="E347" s="420"/>
      <c r="F347" s="421"/>
      <c r="G347" s="421"/>
      <c r="H347" s="421"/>
      <c r="I347" s="421"/>
      <c r="J347" s="421"/>
      <c r="K347" s="421"/>
      <c r="L347" s="422"/>
      <c r="M347" s="316"/>
      <c r="N347" s="341"/>
      <c r="O347" s="66"/>
      <c r="P347" s="66"/>
      <c r="Q347" s="66"/>
      <c r="R347" s="66"/>
      <c r="S347" s="66"/>
      <c r="T347" s="66"/>
    </row>
    <row r="348" spans="2:20" ht="12.75" customHeight="1" x14ac:dyDescent="0.2">
      <c r="B348" s="413"/>
      <c r="C348" s="414"/>
      <c r="D348" s="398"/>
      <c r="E348" s="420"/>
      <c r="F348" s="421"/>
      <c r="G348" s="421"/>
      <c r="H348" s="421"/>
      <c r="I348" s="421"/>
      <c r="J348" s="421"/>
      <c r="K348" s="421"/>
      <c r="L348" s="422"/>
      <c r="M348" s="316"/>
      <c r="N348" s="341"/>
      <c r="O348" s="66"/>
      <c r="P348" s="66"/>
      <c r="Q348" s="66"/>
      <c r="R348" s="66"/>
      <c r="S348" s="66"/>
      <c r="T348" s="66"/>
    </row>
    <row r="349" spans="2:20" ht="12.75" customHeight="1" x14ac:dyDescent="0.2">
      <c r="B349" s="413"/>
      <c r="C349" s="414"/>
      <c r="D349" s="398"/>
      <c r="E349" s="420"/>
      <c r="F349" s="421"/>
      <c r="G349" s="421"/>
      <c r="H349" s="421"/>
      <c r="I349" s="421"/>
      <c r="J349" s="421"/>
      <c r="K349" s="421"/>
      <c r="L349" s="422"/>
      <c r="M349" s="316"/>
      <c r="N349" s="338"/>
      <c r="O349" s="66"/>
      <c r="P349" s="66"/>
      <c r="Q349" s="66"/>
      <c r="R349" s="66"/>
      <c r="S349" s="66"/>
      <c r="T349" s="66"/>
    </row>
    <row r="350" spans="2:20" ht="12.75" customHeight="1" x14ac:dyDescent="0.2">
      <c r="B350" s="413"/>
      <c r="C350" s="414"/>
      <c r="D350" s="398"/>
      <c r="E350" s="420"/>
      <c r="F350" s="421"/>
      <c r="G350" s="421"/>
      <c r="H350" s="421"/>
      <c r="I350" s="421"/>
      <c r="J350" s="421"/>
      <c r="K350" s="421"/>
      <c r="L350" s="422"/>
      <c r="M350" s="316"/>
      <c r="N350" s="338"/>
      <c r="O350" s="66"/>
      <c r="P350" s="66"/>
      <c r="Q350" s="66"/>
      <c r="R350" s="66"/>
      <c r="S350" s="66"/>
      <c r="T350" s="66"/>
    </row>
    <row r="351" spans="2:20" ht="12.75" customHeight="1" x14ac:dyDescent="0.2">
      <c r="B351" s="413"/>
      <c r="C351" s="414"/>
      <c r="D351" s="398"/>
      <c r="E351" s="420"/>
      <c r="F351" s="421"/>
      <c r="G351" s="421"/>
      <c r="H351" s="421"/>
      <c r="I351" s="421"/>
      <c r="J351" s="421"/>
      <c r="K351" s="421"/>
      <c r="L351" s="422"/>
      <c r="M351" s="316"/>
      <c r="N351" s="338"/>
      <c r="O351" s="66"/>
      <c r="P351" s="66"/>
      <c r="Q351" s="66"/>
      <c r="R351" s="66"/>
      <c r="S351" s="66"/>
      <c r="T351" s="66"/>
    </row>
    <row r="352" spans="2:20" ht="12.75" customHeight="1" x14ac:dyDescent="0.2">
      <c r="B352" s="413"/>
      <c r="C352" s="414"/>
      <c r="D352" s="398"/>
      <c r="E352" s="420"/>
      <c r="F352" s="421"/>
      <c r="G352" s="421"/>
      <c r="H352" s="421"/>
      <c r="I352" s="421"/>
      <c r="J352" s="421"/>
      <c r="K352" s="421"/>
      <c r="L352" s="422"/>
      <c r="M352" s="316"/>
      <c r="N352" s="338"/>
      <c r="O352" s="66"/>
      <c r="P352" s="66"/>
      <c r="Q352" s="66"/>
      <c r="R352" s="66"/>
      <c r="S352" s="66"/>
      <c r="T352" s="66"/>
    </row>
    <row r="353" spans="2:20" ht="12.75" customHeight="1" x14ac:dyDescent="0.2">
      <c r="B353" s="413"/>
      <c r="C353" s="414"/>
      <c r="D353" s="398"/>
      <c r="E353" s="420"/>
      <c r="F353" s="421"/>
      <c r="G353" s="421"/>
      <c r="H353" s="421"/>
      <c r="I353" s="421"/>
      <c r="J353" s="421"/>
      <c r="K353" s="421"/>
      <c r="L353" s="422"/>
      <c r="M353" s="316"/>
      <c r="N353" s="338"/>
      <c r="O353" s="66"/>
      <c r="P353" s="66"/>
      <c r="Q353" s="66"/>
      <c r="R353" s="66"/>
      <c r="S353" s="66"/>
      <c r="T353" s="66"/>
    </row>
    <row r="354" spans="2:20" x14ac:dyDescent="0.2">
      <c r="B354" s="418"/>
      <c r="C354" s="419"/>
      <c r="D354" s="399"/>
      <c r="E354" s="401"/>
      <c r="F354" s="402"/>
      <c r="G354" s="402"/>
      <c r="H354" s="402"/>
      <c r="I354" s="402"/>
      <c r="J354" s="402"/>
      <c r="K354" s="402"/>
      <c r="L354" s="403"/>
      <c r="M354" s="317"/>
      <c r="N354" s="338"/>
      <c r="O354" s="66"/>
      <c r="P354" s="66"/>
      <c r="Q354" s="66"/>
      <c r="R354" s="66"/>
      <c r="S354" s="66"/>
      <c r="T354" s="66"/>
    </row>
    <row r="355" spans="2:20" x14ac:dyDescent="0.2">
      <c r="N355" s="338"/>
      <c r="O355" s="66"/>
      <c r="P355" s="66"/>
      <c r="Q355" s="66"/>
      <c r="R355" s="66"/>
      <c r="S355" s="66"/>
      <c r="T355" s="66"/>
    </row>
    <row r="356" spans="2:20" ht="15" x14ac:dyDescent="0.2">
      <c r="B356" s="404" t="s">
        <v>386</v>
      </c>
      <c r="C356" s="405"/>
      <c r="D356" s="396" t="s">
        <v>228</v>
      </c>
      <c r="E356" s="406" t="s">
        <v>388</v>
      </c>
      <c r="F356" s="406"/>
      <c r="G356" s="406"/>
      <c r="H356" s="406"/>
      <c r="I356" s="406"/>
      <c r="J356" s="406"/>
      <c r="K356" s="407"/>
      <c r="L356" s="407"/>
      <c r="M356" s="400"/>
      <c r="N356" s="338"/>
      <c r="O356" s="66"/>
      <c r="P356" s="66"/>
      <c r="Q356" s="66"/>
      <c r="R356" s="66"/>
      <c r="S356" s="66"/>
      <c r="T356" s="66"/>
    </row>
    <row r="357" spans="2:20" x14ac:dyDescent="0.2">
      <c r="B357" s="408"/>
      <c r="C357" s="409"/>
      <c r="D357" s="398"/>
      <c r="E357" s="410"/>
      <c r="F357" s="411"/>
      <c r="G357" s="411"/>
      <c r="H357" s="411"/>
      <c r="I357" s="411"/>
      <c r="J357" s="411"/>
      <c r="K357" s="411"/>
      <c r="L357" s="411"/>
      <c r="M357" s="412"/>
      <c r="N357" s="338"/>
      <c r="O357" s="66"/>
      <c r="P357" s="66"/>
      <c r="Q357" s="66"/>
      <c r="R357" s="66"/>
      <c r="S357" s="66"/>
      <c r="T357" s="66"/>
    </row>
    <row r="358" spans="2:20" x14ac:dyDescent="0.2">
      <c r="B358" s="413"/>
      <c r="C358" s="414"/>
      <c r="D358" s="398"/>
      <c r="E358" s="415"/>
      <c r="F358" s="416"/>
      <c r="G358" s="416"/>
      <c r="H358" s="416"/>
      <c r="I358" s="416"/>
      <c r="J358" s="416"/>
      <c r="K358" s="416"/>
      <c r="L358" s="416"/>
      <c r="M358" s="417"/>
      <c r="N358" s="338"/>
      <c r="O358" s="66"/>
      <c r="P358" s="66"/>
      <c r="Q358" s="66"/>
      <c r="R358" s="66"/>
      <c r="S358" s="66"/>
      <c r="T358" s="66"/>
    </row>
    <row r="359" spans="2:20" x14ac:dyDescent="0.2">
      <c r="B359" s="413"/>
      <c r="C359" s="414"/>
      <c r="D359" s="398"/>
      <c r="E359" s="415"/>
      <c r="F359" s="416"/>
      <c r="G359" s="416"/>
      <c r="H359" s="416"/>
      <c r="I359" s="416"/>
      <c r="J359" s="416"/>
      <c r="K359" s="416"/>
      <c r="L359" s="416"/>
      <c r="M359" s="417"/>
      <c r="N359" s="338"/>
    </row>
    <row r="360" spans="2:20" ht="12.75" customHeight="1" x14ac:dyDescent="0.2">
      <c r="B360" s="413"/>
      <c r="C360" s="414"/>
      <c r="D360" s="398"/>
      <c r="E360" s="415"/>
      <c r="F360" s="416"/>
      <c r="G360" s="416"/>
      <c r="H360" s="416"/>
      <c r="I360" s="416"/>
      <c r="J360" s="416"/>
      <c r="K360" s="416"/>
      <c r="L360" s="416"/>
      <c r="M360" s="417"/>
      <c r="N360" s="338"/>
    </row>
    <row r="361" spans="2:20" x14ac:dyDescent="0.2">
      <c r="B361" s="413"/>
      <c r="C361" s="414"/>
      <c r="D361" s="398"/>
      <c r="E361" s="415"/>
      <c r="F361" s="416"/>
      <c r="G361" s="416"/>
      <c r="H361" s="416"/>
      <c r="I361" s="416"/>
      <c r="J361" s="416"/>
      <c r="K361" s="416"/>
      <c r="L361" s="416"/>
      <c r="M361" s="417"/>
      <c r="N361" s="338"/>
    </row>
    <row r="362" spans="2:20" x14ac:dyDescent="0.2">
      <c r="B362" s="413"/>
      <c r="C362" s="414"/>
      <c r="D362" s="398"/>
      <c r="E362" s="415"/>
      <c r="F362" s="416"/>
      <c r="G362" s="416"/>
      <c r="H362" s="416"/>
      <c r="I362" s="416"/>
      <c r="J362" s="416"/>
      <c r="K362" s="416"/>
      <c r="L362" s="416"/>
      <c r="M362" s="417"/>
      <c r="N362" s="338"/>
    </row>
    <row r="363" spans="2:20" x14ac:dyDescent="0.2">
      <c r="B363" s="413"/>
      <c r="C363" s="641"/>
      <c r="D363" s="398"/>
      <c r="E363" s="415"/>
      <c r="F363" s="416"/>
      <c r="G363" s="416"/>
      <c r="H363" s="416"/>
      <c r="I363" s="416"/>
      <c r="J363" s="416"/>
      <c r="K363" s="416"/>
      <c r="L363" s="416"/>
      <c r="M363" s="417"/>
      <c r="N363" s="338"/>
    </row>
    <row r="364" spans="2:20" x14ac:dyDescent="0.2">
      <c r="B364" s="413"/>
      <c r="C364" s="641"/>
      <c r="D364" s="398"/>
      <c r="E364" s="415"/>
      <c r="F364" s="416"/>
      <c r="G364" s="416"/>
      <c r="H364" s="416"/>
      <c r="I364" s="416"/>
      <c r="J364" s="416"/>
      <c r="K364" s="416"/>
      <c r="L364" s="416"/>
      <c r="M364" s="417"/>
      <c r="N364" s="338"/>
    </row>
    <row r="365" spans="2:20" x14ac:dyDescent="0.2">
      <c r="B365" s="418"/>
      <c r="C365" s="705"/>
      <c r="D365" s="399"/>
      <c r="E365" s="401"/>
      <c r="F365" s="402"/>
      <c r="G365" s="402"/>
      <c r="H365" s="402"/>
      <c r="I365" s="402"/>
      <c r="J365" s="402"/>
      <c r="K365" s="402"/>
      <c r="L365" s="402"/>
      <c r="M365" s="403"/>
      <c r="N365" s="338"/>
    </row>
    <row r="366" spans="2:20" x14ac:dyDescent="0.2">
      <c r="N366" s="338"/>
    </row>
    <row r="367" spans="2:20" ht="15" x14ac:dyDescent="0.2">
      <c r="B367" s="704" t="s">
        <v>500</v>
      </c>
      <c r="C367" s="423"/>
      <c r="D367" s="423"/>
      <c r="E367" s="423"/>
      <c r="F367" s="423"/>
      <c r="G367" s="423"/>
      <c r="H367" s="423"/>
      <c r="I367" s="423"/>
      <c r="J367" s="423"/>
      <c r="K367" s="423"/>
      <c r="L367" s="423"/>
      <c r="M367" s="424"/>
      <c r="N367" s="338"/>
    </row>
    <row r="368" spans="2:20" x14ac:dyDescent="0.2">
      <c r="B368" s="393"/>
      <c r="C368" s="642"/>
      <c r="D368" s="643"/>
      <c r="E368" s="643"/>
      <c r="F368" s="643"/>
      <c r="G368" s="643"/>
      <c r="H368" s="643"/>
      <c r="I368" s="643"/>
      <c r="J368" s="643"/>
      <c r="K368" s="643"/>
      <c r="L368" s="643"/>
      <c r="M368" s="644"/>
      <c r="N368" s="338"/>
    </row>
    <row r="369" spans="2:14" x14ac:dyDescent="0.2">
      <c r="B369" s="394"/>
      <c r="C369" s="642"/>
      <c r="D369" s="643"/>
      <c r="E369" s="643"/>
      <c r="F369" s="643"/>
      <c r="G369" s="643"/>
      <c r="H369" s="643"/>
      <c r="I369" s="643"/>
      <c r="J369" s="643"/>
      <c r="K369" s="643"/>
      <c r="L369" s="643"/>
      <c r="M369" s="644"/>
      <c r="N369" s="338"/>
    </row>
    <row r="370" spans="2:14" ht="12.75" customHeight="1" x14ac:dyDescent="0.2">
      <c r="B370" s="394"/>
      <c r="C370" s="642"/>
      <c r="D370" s="702"/>
      <c r="E370" s="702"/>
      <c r="F370" s="702"/>
      <c r="G370" s="702"/>
      <c r="H370" s="702"/>
      <c r="I370" s="702"/>
      <c r="J370" s="702"/>
      <c r="K370" s="702"/>
      <c r="L370" s="702"/>
      <c r="M370" s="703"/>
      <c r="N370" s="338"/>
    </row>
    <row r="371" spans="2:14" x14ac:dyDescent="0.2">
      <c r="B371" s="394"/>
      <c r="C371" s="415"/>
      <c r="D371" s="416"/>
      <c r="E371" s="416"/>
      <c r="F371" s="416"/>
      <c r="G371" s="416"/>
      <c r="H371" s="416"/>
      <c r="I371" s="416"/>
      <c r="J371" s="416"/>
      <c r="K371" s="416"/>
      <c r="L371" s="416"/>
      <c r="M371" s="417"/>
      <c r="N371" s="338"/>
    </row>
    <row r="372" spans="2:14" x14ac:dyDescent="0.2">
      <c r="B372" s="394"/>
      <c r="C372" s="642"/>
      <c r="D372" s="643"/>
      <c r="E372" s="643"/>
      <c r="F372" s="643"/>
      <c r="G372" s="643"/>
      <c r="H372" s="643"/>
      <c r="I372" s="643"/>
      <c r="J372" s="643"/>
      <c r="K372" s="643"/>
      <c r="L372" s="643"/>
      <c r="M372" s="644"/>
      <c r="N372" s="338"/>
    </row>
    <row r="373" spans="2:14" x14ac:dyDescent="0.2">
      <c r="B373" s="394"/>
      <c r="C373" s="642"/>
      <c r="D373" s="643"/>
      <c r="E373" s="643"/>
      <c r="F373" s="643"/>
      <c r="G373" s="643"/>
      <c r="H373" s="643"/>
      <c r="I373" s="643"/>
      <c r="J373" s="643"/>
      <c r="K373" s="643"/>
      <c r="L373" s="643"/>
      <c r="M373" s="644"/>
      <c r="N373" s="338"/>
    </row>
    <row r="374" spans="2:14" x14ac:dyDescent="0.2">
      <c r="B374" s="395"/>
      <c r="C374" s="645"/>
      <c r="D374" s="646"/>
      <c r="E374" s="646"/>
      <c r="F374" s="646"/>
      <c r="G374" s="646"/>
      <c r="H374" s="646"/>
      <c r="I374" s="646"/>
      <c r="J374" s="646"/>
      <c r="K374" s="646"/>
      <c r="L374" s="646"/>
      <c r="M374" s="647"/>
      <c r="N374" s="338"/>
    </row>
  </sheetData>
  <sheetProtection password="CDAE" sheet="1" objects="1" scenarios="1" selectLockedCells="1"/>
  <mergeCells count="526">
    <mergeCell ref="D248:F248"/>
    <mergeCell ref="D247:F247"/>
    <mergeCell ref="D246:F246"/>
    <mergeCell ref="G248:L248"/>
    <mergeCell ref="G247:L247"/>
    <mergeCell ref="G216:L216"/>
    <mergeCell ref="D205:F205"/>
    <mergeCell ref="G232:L232"/>
    <mergeCell ref="G289:L289"/>
    <mergeCell ref="G288:L288"/>
    <mergeCell ref="G287:L287"/>
    <mergeCell ref="G284:L284"/>
    <mergeCell ref="G286:L286"/>
    <mergeCell ref="G285:L285"/>
    <mergeCell ref="D254:F254"/>
    <mergeCell ref="D289:F289"/>
    <mergeCell ref="D264:F264"/>
    <mergeCell ref="G275:L275"/>
    <mergeCell ref="G274:L274"/>
    <mergeCell ref="G273:L273"/>
    <mergeCell ref="G272:L272"/>
    <mergeCell ref="G265:L265"/>
    <mergeCell ref="G264:L264"/>
    <mergeCell ref="G263:L263"/>
    <mergeCell ref="B352:C352"/>
    <mergeCell ref="B335:C335"/>
    <mergeCell ref="B318:C318"/>
    <mergeCell ref="B321:C321"/>
    <mergeCell ref="B320:C320"/>
    <mergeCell ref="D261:F261"/>
    <mergeCell ref="C316:M316"/>
    <mergeCell ref="C315:M315"/>
    <mergeCell ref="D286:F286"/>
    <mergeCell ref="D285:F285"/>
    <mergeCell ref="D288:F288"/>
    <mergeCell ref="C309:M309"/>
    <mergeCell ref="C306:M306"/>
    <mergeCell ref="D265:F265"/>
    <mergeCell ref="C284:C287"/>
    <mergeCell ref="C314:M314"/>
    <mergeCell ref="G296:L296"/>
    <mergeCell ref="D295:F295"/>
    <mergeCell ref="G295:L295"/>
    <mergeCell ref="D296:F296"/>
    <mergeCell ref="D283:F283"/>
    <mergeCell ref="B351:C351"/>
    <mergeCell ref="B350:C350"/>
    <mergeCell ref="B349:C349"/>
    <mergeCell ref="C371:M371"/>
    <mergeCell ref="C370:M370"/>
    <mergeCell ref="C368:M368"/>
    <mergeCell ref="C369:M369"/>
    <mergeCell ref="B367:M367"/>
    <mergeCell ref="B360:C360"/>
    <mergeCell ref="E360:M360"/>
    <mergeCell ref="B361:C361"/>
    <mergeCell ref="E361:M361"/>
    <mergeCell ref="B362:C362"/>
    <mergeCell ref="E362:M362"/>
    <mergeCell ref="B363:C363"/>
    <mergeCell ref="E363:M363"/>
    <mergeCell ref="B364:C364"/>
    <mergeCell ref="E364:M364"/>
    <mergeCell ref="B365:C365"/>
    <mergeCell ref="E365:M365"/>
    <mergeCell ref="A66:M66"/>
    <mergeCell ref="C94:E94"/>
    <mergeCell ref="C93:E93"/>
    <mergeCell ref="C92:E92"/>
    <mergeCell ref="C91:E91"/>
    <mergeCell ref="C95:E95"/>
    <mergeCell ref="C106:E106"/>
    <mergeCell ref="B284:B287"/>
    <mergeCell ref="D272:F272"/>
    <mergeCell ref="B240:B248"/>
    <mergeCell ref="D169:F169"/>
    <mergeCell ref="B231:B232"/>
    <mergeCell ref="C231:C232"/>
    <mergeCell ref="M231:M232"/>
    <mergeCell ref="D157:F157"/>
    <mergeCell ref="D158:F158"/>
    <mergeCell ref="D277:F277"/>
    <mergeCell ref="D276:F276"/>
    <mergeCell ref="D275:F275"/>
    <mergeCell ref="D274:F274"/>
    <mergeCell ref="G283:L283"/>
    <mergeCell ref="G276:L276"/>
    <mergeCell ref="D284:F284"/>
    <mergeCell ref="G231:L231"/>
    <mergeCell ref="B219:B220"/>
    <mergeCell ref="C240:C248"/>
    <mergeCell ref="B196:B210"/>
    <mergeCell ref="D239:F239"/>
    <mergeCell ref="D273:F273"/>
    <mergeCell ref="D287:F287"/>
    <mergeCell ref="G277:L277"/>
    <mergeCell ref="M284:M287"/>
    <mergeCell ref="M240:M248"/>
    <mergeCell ref="M219:M220"/>
    <mergeCell ref="M213:M216"/>
    <mergeCell ref="D252:F252"/>
    <mergeCell ref="D251:F251"/>
    <mergeCell ref="D250:F250"/>
    <mergeCell ref="M196:M210"/>
    <mergeCell ref="M250:M253"/>
    <mergeCell ref="D196:F196"/>
    <mergeCell ref="C219:C220"/>
    <mergeCell ref="C250:C253"/>
    <mergeCell ref="D211:F211"/>
    <mergeCell ref="D228:F228"/>
    <mergeCell ref="G219:L219"/>
    <mergeCell ref="G218:L218"/>
    <mergeCell ref="G217:L217"/>
    <mergeCell ref="D200:F200"/>
    <mergeCell ref="D199:F199"/>
    <mergeCell ref="C213:C216"/>
    <mergeCell ref="D159:F159"/>
    <mergeCell ref="D160:F160"/>
    <mergeCell ref="D161:F161"/>
    <mergeCell ref="D204:F204"/>
    <mergeCell ref="D203:F203"/>
    <mergeCell ref="D156:F156"/>
    <mergeCell ref="D202:F202"/>
    <mergeCell ref="D162:F162"/>
    <mergeCell ref="D168:F168"/>
    <mergeCell ref="D176:F176"/>
    <mergeCell ref="D175:F175"/>
    <mergeCell ref="D185:F185"/>
    <mergeCell ref="D195:F195"/>
    <mergeCell ref="D194:F194"/>
    <mergeCell ref="D193:F193"/>
    <mergeCell ref="D216:F216"/>
    <mergeCell ref="G150:L150"/>
    <mergeCell ref="G149:L149"/>
    <mergeCell ref="G148:L148"/>
    <mergeCell ref="G162:L162"/>
    <mergeCell ref="G161:L161"/>
    <mergeCell ref="G160:L160"/>
    <mergeCell ref="G159:L159"/>
    <mergeCell ref="D198:F198"/>
    <mergeCell ref="D197:F197"/>
    <mergeCell ref="G193:L193"/>
    <mergeCell ref="G196:L196"/>
    <mergeCell ref="G198:L198"/>
    <mergeCell ref="G197:L197"/>
    <mergeCell ref="D150:F150"/>
    <mergeCell ref="D148:F148"/>
    <mergeCell ref="D149:F149"/>
    <mergeCell ref="B183:B186"/>
    <mergeCell ref="M156:M161"/>
    <mergeCell ref="D186:F186"/>
    <mergeCell ref="M183:M186"/>
    <mergeCell ref="M193:M195"/>
    <mergeCell ref="D184:F184"/>
    <mergeCell ref="C183:C186"/>
    <mergeCell ref="G186:L186"/>
    <mergeCell ref="G185:L185"/>
    <mergeCell ref="G184:L184"/>
    <mergeCell ref="G183:L183"/>
    <mergeCell ref="G182:L182"/>
    <mergeCell ref="G195:L195"/>
    <mergeCell ref="G194:L194"/>
    <mergeCell ref="C193:C195"/>
    <mergeCell ref="C372:M372"/>
    <mergeCell ref="C373:M373"/>
    <mergeCell ref="C374:M374"/>
    <mergeCell ref="B33:E33"/>
    <mergeCell ref="C34:E34"/>
    <mergeCell ref="C37:E37"/>
    <mergeCell ref="C41:E41"/>
    <mergeCell ref="C40:E40"/>
    <mergeCell ref="C39:E39"/>
    <mergeCell ref="C38:E38"/>
    <mergeCell ref="C49:E49"/>
    <mergeCell ref="C48:E48"/>
    <mergeCell ref="C47:E47"/>
    <mergeCell ref="C46:E46"/>
    <mergeCell ref="C45:E45"/>
    <mergeCell ref="C44:E44"/>
    <mergeCell ref="C67:E68"/>
    <mergeCell ref="B100:E100"/>
    <mergeCell ref="B156:B161"/>
    <mergeCell ref="C156:C161"/>
    <mergeCell ref="B193:B195"/>
    <mergeCell ref="D182:F182"/>
    <mergeCell ref="D183:F183"/>
    <mergeCell ref="D201:F201"/>
    <mergeCell ref="B348:C348"/>
    <mergeCell ref="B347:C347"/>
    <mergeCell ref="B343:C343"/>
    <mergeCell ref="B342:C342"/>
    <mergeCell ref="B337:C337"/>
    <mergeCell ref="B341:C341"/>
    <mergeCell ref="B340:C340"/>
    <mergeCell ref="B339:C339"/>
    <mergeCell ref="B338:C338"/>
    <mergeCell ref="B344:C344"/>
    <mergeCell ref="B345:C345"/>
    <mergeCell ref="B346:C346"/>
    <mergeCell ref="B319:C319"/>
    <mergeCell ref="B334:C334"/>
    <mergeCell ref="B333:C333"/>
    <mergeCell ref="B332:C332"/>
    <mergeCell ref="B331:C331"/>
    <mergeCell ref="B330:C330"/>
    <mergeCell ref="B329:C329"/>
    <mergeCell ref="B322:C322"/>
    <mergeCell ref="E327:L327"/>
    <mergeCell ref="E328:L328"/>
    <mergeCell ref="E329:L329"/>
    <mergeCell ref="E330:L330"/>
    <mergeCell ref="E331:L331"/>
    <mergeCell ref="E332:L332"/>
    <mergeCell ref="E333:L333"/>
    <mergeCell ref="E334:L334"/>
    <mergeCell ref="B323:C323"/>
    <mergeCell ref="B324:C324"/>
    <mergeCell ref="B325:C325"/>
    <mergeCell ref="B327:C327"/>
    <mergeCell ref="B328:C328"/>
    <mergeCell ref="B326:C326"/>
    <mergeCell ref="D255:F255"/>
    <mergeCell ref="D249:F249"/>
    <mergeCell ref="D253:F253"/>
    <mergeCell ref="B250:B253"/>
    <mergeCell ref="D263:F263"/>
    <mergeCell ref="D262:F262"/>
    <mergeCell ref="D217:F217"/>
    <mergeCell ref="D221:F221"/>
    <mergeCell ref="D210:F210"/>
    <mergeCell ref="D213:F213"/>
    <mergeCell ref="D214:F214"/>
    <mergeCell ref="D233:F233"/>
    <mergeCell ref="D231:F231"/>
    <mergeCell ref="D232:F232"/>
    <mergeCell ref="D215:F215"/>
    <mergeCell ref="D230:F230"/>
    <mergeCell ref="D229:F229"/>
    <mergeCell ref="B213:B216"/>
    <mergeCell ref="C196:C210"/>
    <mergeCell ref="D209:F209"/>
    <mergeCell ref="D208:F208"/>
    <mergeCell ref="D207:F207"/>
    <mergeCell ref="D206:F206"/>
    <mergeCell ref="D212:F212"/>
    <mergeCell ref="A1:M1"/>
    <mergeCell ref="A3:F3"/>
    <mergeCell ref="A6:C6"/>
    <mergeCell ref="A12:C12"/>
    <mergeCell ref="A13:C13"/>
    <mergeCell ref="G7:H7"/>
    <mergeCell ref="D11:F11"/>
    <mergeCell ref="G3:M3"/>
    <mergeCell ref="G8:H8"/>
    <mergeCell ref="G10:H10"/>
    <mergeCell ref="G4:H5"/>
    <mergeCell ref="I5:M5"/>
    <mergeCell ref="I7:M7"/>
    <mergeCell ref="I8:M8"/>
    <mergeCell ref="I9:M9"/>
    <mergeCell ref="I10:M10"/>
    <mergeCell ref="I11:M11"/>
    <mergeCell ref="D7:F7"/>
    <mergeCell ref="D8:F8"/>
    <mergeCell ref="D9:F9"/>
    <mergeCell ref="D10:F10"/>
    <mergeCell ref="D4:F4"/>
    <mergeCell ref="D6:F6"/>
    <mergeCell ref="B67:B68"/>
    <mergeCell ref="M67:M68"/>
    <mergeCell ref="B35:B41"/>
    <mergeCell ref="C80:E80"/>
    <mergeCell ref="B79:E79"/>
    <mergeCell ref="C72:E72"/>
    <mergeCell ref="B71:E71"/>
    <mergeCell ref="C43:E43"/>
    <mergeCell ref="C42:E42"/>
    <mergeCell ref="C54:E54"/>
    <mergeCell ref="C53:E53"/>
    <mergeCell ref="C52:E52"/>
    <mergeCell ref="C51:E51"/>
    <mergeCell ref="C50:E50"/>
    <mergeCell ref="B62:M63"/>
    <mergeCell ref="F67:H67"/>
    <mergeCell ref="B42:B59"/>
    <mergeCell ref="C36:E36"/>
    <mergeCell ref="C59:E59"/>
    <mergeCell ref="I74:L74"/>
    <mergeCell ref="I73:L73"/>
    <mergeCell ref="I72:L72"/>
    <mergeCell ref="I70:L70"/>
    <mergeCell ref="I67:L68"/>
    <mergeCell ref="B117:C117"/>
    <mergeCell ref="E117:M117"/>
    <mergeCell ref="C57:E57"/>
    <mergeCell ref="C56:E56"/>
    <mergeCell ref="C55:E55"/>
    <mergeCell ref="F70:H70"/>
    <mergeCell ref="B69:E69"/>
    <mergeCell ref="C70:E70"/>
    <mergeCell ref="C74:E74"/>
    <mergeCell ref="C83:E83"/>
    <mergeCell ref="I85:L85"/>
    <mergeCell ref="I84:L84"/>
    <mergeCell ref="I95:L95"/>
    <mergeCell ref="I94:L94"/>
    <mergeCell ref="C73:E73"/>
    <mergeCell ref="C58:E58"/>
    <mergeCell ref="C81:E81"/>
    <mergeCell ref="C82:E82"/>
    <mergeCell ref="B115:M115"/>
    <mergeCell ref="C105:E105"/>
    <mergeCell ref="C103:E103"/>
    <mergeCell ref="C102:E102"/>
    <mergeCell ref="C60:E60"/>
    <mergeCell ref="F91:H91"/>
    <mergeCell ref="B118:C118"/>
    <mergeCell ref="E118:M118"/>
    <mergeCell ref="B119:C119"/>
    <mergeCell ref="D147:F147"/>
    <mergeCell ref="D146:F146"/>
    <mergeCell ref="D145:F145"/>
    <mergeCell ref="D144:F144"/>
    <mergeCell ref="G130:K130"/>
    <mergeCell ref="D130:F130"/>
    <mergeCell ref="D132:F132"/>
    <mergeCell ref="D142:F142"/>
    <mergeCell ref="D141:F141"/>
    <mergeCell ref="B121:C121"/>
    <mergeCell ref="G143:L143"/>
    <mergeCell ref="G144:L144"/>
    <mergeCell ref="E119:M119"/>
    <mergeCell ref="G131:L131"/>
    <mergeCell ref="G141:L141"/>
    <mergeCell ref="G142:L142"/>
    <mergeCell ref="B123:H123"/>
    <mergeCell ref="B124:H124"/>
    <mergeCell ref="B120:C120"/>
    <mergeCell ref="C129:C130"/>
    <mergeCell ref="G132:L132"/>
    <mergeCell ref="I83:L83"/>
    <mergeCell ref="I82:L82"/>
    <mergeCell ref="I81:L81"/>
    <mergeCell ref="I79:L79"/>
    <mergeCell ref="I90:L90"/>
    <mergeCell ref="B116:C116"/>
    <mergeCell ref="E116:M116"/>
    <mergeCell ref="B90:E90"/>
    <mergeCell ref="C101:E101"/>
    <mergeCell ref="F101:H101"/>
    <mergeCell ref="C85:E85"/>
    <mergeCell ref="C84:E84"/>
    <mergeCell ref="I80:L80"/>
    <mergeCell ref="I93:L93"/>
    <mergeCell ref="I92:L92"/>
    <mergeCell ref="I91:L91"/>
    <mergeCell ref="I106:L106"/>
    <mergeCell ref="I105:L105"/>
    <mergeCell ref="I104:L104"/>
    <mergeCell ref="I103:L103"/>
    <mergeCell ref="I102:L102"/>
    <mergeCell ref="I101:L101"/>
    <mergeCell ref="I100:L100"/>
    <mergeCell ref="C104:E104"/>
    <mergeCell ref="L34:M34"/>
    <mergeCell ref="L35:M35"/>
    <mergeCell ref="L36:M36"/>
    <mergeCell ref="L37:M37"/>
    <mergeCell ref="L38:M38"/>
    <mergeCell ref="L39:M39"/>
    <mergeCell ref="L40:M40"/>
    <mergeCell ref="L41:M41"/>
    <mergeCell ref="L42:M42"/>
    <mergeCell ref="L43:M43"/>
    <mergeCell ref="L44:M44"/>
    <mergeCell ref="L60:M60"/>
    <mergeCell ref="L59:M59"/>
    <mergeCell ref="L58:M58"/>
    <mergeCell ref="L57:M57"/>
    <mergeCell ref="L56:M56"/>
    <mergeCell ref="L55:M55"/>
    <mergeCell ref="L54:M54"/>
    <mergeCell ref="L53:M53"/>
    <mergeCell ref="L52:M52"/>
    <mergeCell ref="L51:M51"/>
    <mergeCell ref="L50:M50"/>
    <mergeCell ref="L49:M49"/>
    <mergeCell ref="L48:M48"/>
    <mergeCell ref="L47:M47"/>
    <mergeCell ref="L46:M46"/>
    <mergeCell ref="L45:M45"/>
    <mergeCell ref="E121:M121"/>
    <mergeCell ref="E120:M120"/>
    <mergeCell ref="B132:B135"/>
    <mergeCell ref="M132:M135"/>
    <mergeCell ref="G140:K140"/>
    <mergeCell ref="C132:C135"/>
    <mergeCell ref="B144:B147"/>
    <mergeCell ref="G135:L135"/>
    <mergeCell ref="G134:L134"/>
    <mergeCell ref="G133:L133"/>
    <mergeCell ref="D143:F143"/>
    <mergeCell ref="A126:M126"/>
    <mergeCell ref="G145:L145"/>
    <mergeCell ref="G147:L147"/>
    <mergeCell ref="G146:L146"/>
    <mergeCell ref="M144:M147"/>
    <mergeCell ref="C144:C147"/>
    <mergeCell ref="D131:F131"/>
    <mergeCell ref="D135:F135"/>
    <mergeCell ref="D134:F134"/>
    <mergeCell ref="D133:F133"/>
    <mergeCell ref="G158:L158"/>
    <mergeCell ref="G157:L157"/>
    <mergeCell ref="G156:L156"/>
    <mergeCell ref="G241:L241"/>
    <mergeCell ref="G240:L240"/>
    <mergeCell ref="G239:L239"/>
    <mergeCell ref="G169:L169"/>
    <mergeCell ref="G168:L168"/>
    <mergeCell ref="G176:L176"/>
    <mergeCell ref="G175:L175"/>
    <mergeCell ref="G215:L215"/>
    <mergeCell ref="G214:L214"/>
    <mergeCell ref="G213:L213"/>
    <mergeCell ref="G212:L212"/>
    <mergeCell ref="G205:L205"/>
    <mergeCell ref="G203:L203"/>
    <mergeCell ref="G204:L204"/>
    <mergeCell ref="G210:L210"/>
    <mergeCell ref="G209:L209"/>
    <mergeCell ref="G199:L199"/>
    <mergeCell ref="C311:M311"/>
    <mergeCell ref="C312:M312"/>
    <mergeCell ref="C313:M313"/>
    <mergeCell ref="C307:M307"/>
    <mergeCell ref="C308:M308"/>
    <mergeCell ref="C310:M310"/>
    <mergeCell ref="G208:L208"/>
    <mergeCell ref="G207:L207"/>
    <mergeCell ref="G206:L206"/>
    <mergeCell ref="G254:L254"/>
    <mergeCell ref="G253:L253"/>
    <mergeCell ref="G252:L252"/>
    <mergeCell ref="G251:L251"/>
    <mergeCell ref="G250:L250"/>
    <mergeCell ref="G249:L249"/>
    <mergeCell ref="G211:L211"/>
    <mergeCell ref="G221:L221"/>
    <mergeCell ref="G220:L220"/>
    <mergeCell ref="G230:L230"/>
    <mergeCell ref="G229:L229"/>
    <mergeCell ref="G228:L228"/>
    <mergeCell ref="G233:L233"/>
    <mergeCell ref="G246:L246"/>
    <mergeCell ref="G245:L245"/>
    <mergeCell ref="D220:F220"/>
    <mergeCell ref="D219:F219"/>
    <mergeCell ref="D218:F218"/>
    <mergeCell ref="D245:F245"/>
    <mergeCell ref="D244:F244"/>
    <mergeCell ref="D243:F243"/>
    <mergeCell ref="D242:F242"/>
    <mergeCell ref="D241:F241"/>
    <mergeCell ref="D240:F240"/>
    <mergeCell ref="B353:C353"/>
    <mergeCell ref="D14:F14"/>
    <mergeCell ref="D13:F13"/>
    <mergeCell ref="D12:F12"/>
    <mergeCell ref="B29:M29"/>
    <mergeCell ref="B25:M25"/>
    <mergeCell ref="B27:M27"/>
    <mergeCell ref="A21:M21"/>
    <mergeCell ref="I12:M12"/>
    <mergeCell ref="I13:M13"/>
    <mergeCell ref="I14:M14"/>
    <mergeCell ref="F18:M18"/>
    <mergeCell ref="I15:M15"/>
    <mergeCell ref="D15:F15"/>
    <mergeCell ref="I71:L71"/>
    <mergeCell ref="G262:L262"/>
    <mergeCell ref="G261:L261"/>
    <mergeCell ref="G255:L255"/>
    <mergeCell ref="G244:L244"/>
    <mergeCell ref="G243:L243"/>
    <mergeCell ref="G242:L242"/>
    <mergeCell ref="G202:L202"/>
    <mergeCell ref="G201:L201"/>
    <mergeCell ref="G200:L200"/>
    <mergeCell ref="E318:L318"/>
    <mergeCell ref="E319:L319"/>
    <mergeCell ref="E320:L320"/>
    <mergeCell ref="E321:L321"/>
    <mergeCell ref="E322:L322"/>
    <mergeCell ref="E323:L323"/>
    <mergeCell ref="E324:L324"/>
    <mergeCell ref="E325:L325"/>
    <mergeCell ref="E326:L326"/>
    <mergeCell ref="E335:L335"/>
    <mergeCell ref="E337:L337"/>
    <mergeCell ref="E338:L338"/>
    <mergeCell ref="E339:L339"/>
    <mergeCell ref="E340:L340"/>
    <mergeCell ref="E341:L341"/>
    <mergeCell ref="E342:L342"/>
    <mergeCell ref="E343:L343"/>
    <mergeCell ref="E344:L344"/>
    <mergeCell ref="E345:L345"/>
    <mergeCell ref="E346:L346"/>
    <mergeCell ref="E347:L347"/>
    <mergeCell ref="E348:L348"/>
    <mergeCell ref="E349:L349"/>
    <mergeCell ref="E350:L350"/>
    <mergeCell ref="E351:L351"/>
    <mergeCell ref="E352:L352"/>
    <mergeCell ref="E353:L353"/>
    <mergeCell ref="E354:L354"/>
    <mergeCell ref="B356:C356"/>
    <mergeCell ref="E356:L356"/>
    <mergeCell ref="B357:C357"/>
    <mergeCell ref="E357:M357"/>
    <mergeCell ref="B358:C358"/>
    <mergeCell ref="E358:M358"/>
    <mergeCell ref="B359:C359"/>
    <mergeCell ref="E359:M359"/>
    <mergeCell ref="B354:C354"/>
  </mergeCells>
  <phoneticPr fontId="0" type="noConversion"/>
  <conditionalFormatting sqref="M303 M224 M236 M258 M280 M292 M268 M189 M153 M172 M112:M114">
    <cfRule type="cellIs" dxfId="177" priority="237" stopIfTrue="1" operator="equal">
      <formula>"NOT SCORED"</formula>
    </cfRule>
    <cfRule type="cellIs" dxfId="176" priority="238" stopIfTrue="1" operator="equal">
      <formula>"DOES NOT COMPLY"</formula>
    </cfRule>
    <cfRule type="cellIs" dxfId="175" priority="239" stopIfTrue="1" operator="equal">
      <formula>"COMPLIES"</formula>
    </cfRule>
  </conditionalFormatting>
  <conditionalFormatting sqref="N54 N34 N38 N40 N43 N45 N47 N49 N51 O299:P304 P292:Q298 N36">
    <cfRule type="cellIs" dxfId="174" priority="241" stopIfTrue="1" operator="equal">
      <formula>"DOES NOT COMPLY"</formula>
    </cfRule>
    <cfRule type="cellIs" dxfId="173" priority="242" stopIfTrue="1" operator="equal">
      <formula>"COMPLIES"</formula>
    </cfRule>
  </conditionalFormatting>
  <conditionalFormatting sqref="M255 M169 M277 M289 M284 M296 M265 M176 M249 M240 M183 M193 M196 M212:M213 M221 M217:M219">
    <cfRule type="cellIs" dxfId="172" priority="248" stopIfTrue="1" operator="lessThan">
      <formula>2</formula>
    </cfRule>
  </conditionalFormatting>
  <conditionalFormatting sqref="M103:M106">
    <cfRule type="cellIs" dxfId="171" priority="197" stopIfTrue="1" operator="lessThan">
      <formula>2</formula>
    </cfRule>
  </conditionalFormatting>
  <conditionalFormatting sqref="M93:M95">
    <cfRule type="cellIs" dxfId="170" priority="202" stopIfTrue="1" operator="lessThan">
      <formula>2</formula>
    </cfRule>
  </conditionalFormatting>
  <conditionalFormatting sqref="M80:M85">
    <cfRule type="cellIs" dxfId="169" priority="200" stopIfTrue="1" operator="lessThan">
      <formula>2</formula>
    </cfRule>
  </conditionalFormatting>
  <conditionalFormatting sqref="M102">
    <cfRule type="cellIs" dxfId="168" priority="199" stopIfTrue="1" operator="lessThan">
      <formula>2</formula>
    </cfRule>
  </conditionalFormatting>
  <conditionalFormatting sqref="M72:M74">
    <cfRule type="cellIs" dxfId="167" priority="198" stopIfTrue="1" operator="lessThan">
      <formula>2</formula>
    </cfRule>
  </conditionalFormatting>
  <conditionalFormatting sqref="M211 M162">
    <cfRule type="cellIs" dxfId="166" priority="193" stopIfTrue="1" operator="lessThan">
      <formula>2</formula>
    </cfRule>
  </conditionalFormatting>
  <conditionalFormatting sqref="M165">
    <cfRule type="cellIs" dxfId="165" priority="190" stopIfTrue="1" operator="equal">
      <formula>"NOT SCORED"</formula>
    </cfRule>
    <cfRule type="cellIs" dxfId="164" priority="191" stopIfTrue="1" operator="equal">
      <formula>"DOES NOT COMPLY"</formula>
    </cfRule>
    <cfRule type="cellIs" dxfId="163" priority="192" stopIfTrue="1" operator="equal">
      <formula>"COMPLIES"</formula>
    </cfRule>
  </conditionalFormatting>
  <conditionalFormatting sqref="M77">
    <cfRule type="cellIs" dxfId="162" priority="187" stopIfTrue="1" operator="equal">
      <formula>"NOT SCORED"</formula>
    </cfRule>
    <cfRule type="cellIs" dxfId="161" priority="188" stopIfTrue="1" operator="equal">
      <formula>"DOES NOT COMPLY"</formula>
    </cfRule>
    <cfRule type="cellIs" dxfId="160" priority="189" stopIfTrue="1" operator="equal">
      <formula>"COMPLIES"</formula>
    </cfRule>
  </conditionalFormatting>
  <conditionalFormatting sqref="M88">
    <cfRule type="cellIs" dxfId="159" priority="184" stopIfTrue="1" operator="equal">
      <formula>"NOT SCORED"</formula>
    </cfRule>
    <cfRule type="cellIs" dxfId="158" priority="185" stopIfTrue="1" operator="equal">
      <formula>"DOES NOT COMPLY"</formula>
    </cfRule>
    <cfRule type="cellIs" dxfId="157" priority="186" stopIfTrue="1" operator="equal">
      <formula>"COMPLIES"</formula>
    </cfRule>
  </conditionalFormatting>
  <conditionalFormatting sqref="M98">
    <cfRule type="cellIs" dxfId="156" priority="181" stopIfTrue="1" operator="equal">
      <formula>"NOT SCORED"</formula>
    </cfRule>
    <cfRule type="cellIs" dxfId="155" priority="182" stopIfTrue="1" operator="equal">
      <formula>"DOES NOT COMPLY"</formula>
    </cfRule>
    <cfRule type="cellIs" dxfId="154" priority="183" stopIfTrue="1" operator="equal">
      <formula>"COMPLIES"</formula>
    </cfRule>
  </conditionalFormatting>
  <conditionalFormatting sqref="M109">
    <cfRule type="cellIs" dxfId="153" priority="178" stopIfTrue="1" operator="equal">
      <formula>"NOT SCORED"</formula>
    </cfRule>
    <cfRule type="cellIs" dxfId="152" priority="179" stopIfTrue="1" operator="equal">
      <formula>"DOES NOT COMPLY"</formula>
    </cfRule>
    <cfRule type="cellIs" dxfId="151" priority="180" stopIfTrue="1" operator="equal">
      <formula>"COMPLIES"</formula>
    </cfRule>
  </conditionalFormatting>
  <conditionalFormatting sqref="M92">
    <cfRule type="cellIs" dxfId="150" priority="174" stopIfTrue="1" operator="lessThan">
      <formula>2</formula>
    </cfRule>
  </conditionalFormatting>
  <conditionalFormatting sqref="M138">
    <cfRule type="cellIs" dxfId="149" priority="151" stopIfTrue="1" operator="equal">
      <formula>"NOT SCORED"</formula>
    </cfRule>
    <cfRule type="cellIs" dxfId="148" priority="152" stopIfTrue="1" operator="equal">
      <formula>"DOES NOT COMPLY"</formula>
    </cfRule>
    <cfRule type="cellIs" dxfId="147" priority="153" stopIfTrue="1" operator="equal">
      <formula>"COMPLIES"</formula>
    </cfRule>
  </conditionalFormatting>
  <conditionalFormatting sqref="M299">
    <cfRule type="cellIs" dxfId="146" priority="154" stopIfTrue="1" operator="equal">
      <formula>"NOT SCORED"</formula>
    </cfRule>
    <cfRule type="cellIs" dxfId="145" priority="155" stopIfTrue="1" operator="equal">
      <formula>"DOES NOT COMPLY"</formula>
    </cfRule>
    <cfRule type="cellIs" dxfId="144" priority="156" stopIfTrue="1" operator="equal">
      <formula>"COMPLIES"</formula>
    </cfRule>
  </conditionalFormatting>
  <conditionalFormatting sqref="L60">
    <cfRule type="cellIs" dxfId="143" priority="145" stopIfTrue="1" operator="equal">
      <formula>"DOES NOT COMPLY"</formula>
    </cfRule>
    <cfRule type="cellIs" dxfId="142" priority="146" stopIfTrue="1" operator="equal">
      <formula>"COMPLIES"</formula>
    </cfRule>
  </conditionalFormatting>
  <conditionalFormatting sqref="L35:L36 L42:L59">
    <cfRule type="cellIs" dxfId="141" priority="141" stopIfTrue="1" operator="equal">
      <formula>"NOT SCORED"</formula>
    </cfRule>
    <cfRule type="cellIs" dxfId="140" priority="142" stopIfTrue="1" operator="equal">
      <formula>"DOES NOT COMPLY"</formula>
    </cfRule>
    <cfRule type="cellIs" dxfId="139" priority="143" stopIfTrue="1" operator="equal">
      <formula>"COMPLIES"</formula>
    </cfRule>
  </conditionalFormatting>
  <conditionalFormatting sqref="H35:K35">
    <cfRule type="cellIs" dxfId="138" priority="137" stopIfTrue="1" operator="equal">
      <formula>"NOT SCORED"</formula>
    </cfRule>
    <cfRule type="cellIs" dxfId="137" priority="138" stopIfTrue="1" operator="equal">
      <formula>"DOES NOT COMPLY"</formula>
    </cfRule>
    <cfRule type="cellIs" dxfId="136" priority="139" stopIfTrue="1" operator="equal">
      <formula>"COMPLIES"</formula>
    </cfRule>
  </conditionalFormatting>
  <conditionalFormatting sqref="L34:L60">
    <cfRule type="cellIs" dxfId="135" priority="134" stopIfTrue="1" operator="equal">
      <formula>"NOT SCORED"</formula>
    </cfRule>
    <cfRule type="cellIs" dxfId="134" priority="135" stopIfTrue="1" operator="equal">
      <formula>"DOES NOT COMPLY"</formula>
    </cfRule>
    <cfRule type="cellIs" dxfId="133" priority="136" stopIfTrue="1" operator="equal">
      <formula>"COMPLIES"</formula>
    </cfRule>
    <cfRule type="containsText" dxfId="132" priority="140" operator="containsText" text="TERMINATE AUDIT">
      <formula>NOT(ISERROR(SEARCH("TERMINATE AUDIT",L34)))</formula>
    </cfRule>
    <cfRule type="cellIs" dxfId="131" priority="144" stopIfTrue="1" operator="equal">
      <formula>"NOT SCORED"</formula>
    </cfRule>
  </conditionalFormatting>
  <conditionalFormatting sqref="M179">
    <cfRule type="cellIs" dxfId="130" priority="131" stopIfTrue="1" operator="equal">
      <formula>"NOT SCORED"</formula>
    </cfRule>
    <cfRule type="cellIs" dxfId="129" priority="132" stopIfTrue="1" operator="equal">
      <formula>"DOES NOT COMPLY"</formula>
    </cfRule>
    <cfRule type="cellIs" dxfId="128" priority="133" stopIfTrue="1" operator="equal">
      <formula>"COMPLIES"</formula>
    </cfRule>
  </conditionalFormatting>
  <conditionalFormatting sqref="M156">
    <cfRule type="cellIs" dxfId="127" priority="130" stopIfTrue="1" operator="lessThan">
      <formula>2</formula>
    </cfRule>
  </conditionalFormatting>
  <conditionalFormatting sqref="M131">
    <cfRule type="cellIs" dxfId="126" priority="127" stopIfTrue="1" operator="lessThan">
      <formula>2</formula>
    </cfRule>
  </conditionalFormatting>
  <conditionalFormatting sqref="M276">
    <cfRule type="cellIs" dxfId="125" priority="96" stopIfTrue="1" operator="lessThan">
      <formula>2</formula>
    </cfRule>
  </conditionalFormatting>
  <conditionalFormatting sqref="M132">
    <cfRule type="cellIs" dxfId="124" priority="126" stopIfTrue="1" operator="lessThan">
      <formula>2</formula>
    </cfRule>
  </conditionalFormatting>
  <conditionalFormatting sqref="M141">
    <cfRule type="cellIs" dxfId="123" priority="125" stopIfTrue="1" operator="lessThan">
      <formula>2</formula>
    </cfRule>
  </conditionalFormatting>
  <conditionalFormatting sqref="M142">
    <cfRule type="cellIs" dxfId="122" priority="124" stopIfTrue="1" operator="lessThan">
      <formula>2</formula>
    </cfRule>
  </conditionalFormatting>
  <conditionalFormatting sqref="M143">
    <cfRule type="cellIs" dxfId="121" priority="123" stopIfTrue="1" operator="lessThan">
      <formula>2</formula>
    </cfRule>
  </conditionalFormatting>
  <conditionalFormatting sqref="M148">
    <cfRule type="cellIs" dxfId="120" priority="122" stopIfTrue="1" operator="lessThan">
      <formula>2</formula>
    </cfRule>
  </conditionalFormatting>
  <conditionalFormatting sqref="M149">
    <cfRule type="cellIs" dxfId="119" priority="121" stopIfTrue="1" operator="lessThan">
      <formula>2</formula>
    </cfRule>
  </conditionalFormatting>
  <conditionalFormatting sqref="M150">
    <cfRule type="cellIs" dxfId="118" priority="120" stopIfTrue="1" operator="lessThan">
      <formula>2</formula>
    </cfRule>
  </conditionalFormatting>
  <conditionalFormatting sqref="M144">
    <cfRule type="cellIs" dxfId="117" priority="119" stopIfTrue="1" operator="lessThan">
      <formula>2</formula>
    </cfRule>
  </conditionalFormatting>
  <conditionalFormatting sqref="M168">
    <cfRule type="cellIs" dxfId="116" priority="118" stopIfTrue="1" operator="lessThan">
      <formula>2</formula>
    </cfRule>
  </conditionalFormatting>
  <conditionalFormatting sqref="M175">
    <cfRule type="cellIs" dxfId="115" priority="117" stopIfTrue="1" operator="lessThan">
      <formula>2</formula>
    </cfRule>
  </conditionalFormatting>
  <conditionalFormatting sqref="M182">
    <cfRule type="cellIs" dxfId="114" priority="116" stopIfTrue="1" operator="lessThan">
      <formula>2</formula>
    </cfRule>
  </conditionalFormatting>
  <conditionalFormatting sqref="M228">
    <cfRule type="cellIs" dxfId="113" priority="115" stopIfTrue="1" operator="lessThan">
      <formula>2</formula>
    </cfRule>
  </conditionalFormatting>
  <conditionalFormatting sqref="M229">
    <cfRule type="cellIs" dxfId="112" priority="114" stopIfTrue="1" operator="lessThan">
      <formula>2</formula>
    </cfRule>
  </conditionalFormatting>
  <conditionalFormatting sqref="M230">
    <cfRule type="cellIs" dxfId="111" priority="113" stopIfTrue="1" operator="lessThan">
      <formula>2</formula>
    </cfRule>
  </conditionalFormatting>
  <conditionalFormatting sqref="M231">
    <cfRule type="cellIs" dxfId="110" priority="112" stopIfTrue="1" operator="lessThan">
      <formula>2</formula>
    </cfRule>
  </conditionalFormatting>
  <conditionalFormatting sqref="M233">
    <cfRule type="cellIs" dxfId="109" priority="111" stopIfTrue="1" operator="lessThan">
      <formula>2</formula>
    </cfRule>
  </conditionalFormatting>
  <conditionalFormatting sqref="M239">
    <cfRule type="cellIs" dxfId="108" priority="110" stopIfTrue="1" operator="lessThan">
      <formula>2</formula>
    </cfRule>
  </conditionalFormatting>
  <conditionalFormatting sqref="M254">
    <cfRule type="cellIs" dxfId="107" priority="109" stopIfTrue="1" operator="lessThan">
      <formula>2</formula>
    </cfRule>
  </conditionalFormatting>
  <conditionalFormatting sqref="M250">
    <cfRule type="cellIs" dxfId="106" priority="108" stopIfTrue="1" operator="lessThan">
      <formula>2</formula>
    </cfRule>
  </conditionalFormatting>
  <conditionalFormatting sqref="M261">
    <cfRule type="cellIs" dxfId="105" priority="107" stopIfTrue="1" operator="lessThan">
      <formula>2</formula>
    </cfRule>
  </conditionalFormatting>
  <conditionalFormatting sqref="M262">
    <cfRule type="cellIs" dxfId="104" priority="106" stopIfTrue="1" operator="lessThan">
      <formula>2</formula>
    </cfRule>
  </conditionalFormatting>
  <conditionalFormatting sqref="M263">
    <cfRule type="cellIs" dxfId="103" priority="105" stopIfTrue="1" operator="lessThan">
      <formula>2</formula>
    </cfRule>
  </conditionalFormatting>
  <conditionalFormatting sqref="M264">
    <cfRule type="cellIs" dxfId="102" priority="104" stopIfTrue="1" operator="lessThan">
      <formula>2</formula>
    </cfRule>
  </conditionalFormatting>
  <conditionalFormatting sqref="M295">
    <cfRule type="cellIs" dxfId="101" priority="103" stopIfTrue="1" operator="lessThan">
      <formula>2</formula>
    </cfRule>
  </conditionalFormatting>
  <conditionalFormatting sqref="M288">
    <cfRule type="cellIs" dxfId="100" priority="102" stopIfTrue="1" operator="lessThan">
      <formula>2</formula>
    </cfRule>
  </conditionalFormatting>
  <conditionalFormatting sqref="M283">
    <cfRule type="cellIs" dxfId="99" priority="101" stopIfTrue="1" operator="lessThan">
      <formula>2</formula>
    </cfRule>
  </conditionalFormatting>
  <conditionalFormatting sqref="M272">
    <cfRule type="cellIs" dxfId="98" priority="100" stopIfTrue="1" operator="lessThan">
      <formula>2</formula>
    </cfRule>
  </conditionalFormatting>
  <conditionalFormatting sqref="M273">
    <cfRule type="cellIs" dxfId="97" priority="99" stopIfTrue="1" operator="lessThan">
      <formula>2</formula>
    </cfRule>
  </conditionalFormatting>
  <conditionalFormatting sqref="M274">
    <cfRule type="cellIs" dxfId="96" priority="98" stopIfTrue="1" operator="lessThan">
      <formula>2</formula>
    </cfRule>
  </conditionalFormatting>
  <conditionalFormatting sqref="M275">
    <cfRule type="cellIs" dxfId="95" priority="97" stopIfTrue="1" operator="lessThan">
      <formula>2</formula>
    </cfRule>
  </conditionalFormatting>
  <conditionalFormatting sqref="M70">
    <cfRule type="cellIs" dxfId="94" priority="147" operator="equal">
      <formula>"N"</formula>
    </cfRule>
    <cfRule type="cellIs" dxfId="93" priority="247" stopIfTrue="1" operator="equal">
      <formula>"No"</formula>
    </cfRule>
  </conditionalFormatting>
  <conditionalFormatting sqref="M91">
    <cfRule type="cellIs" dxfId="92" priority="94" operator="equal">
      <formula>"Y"</formula>
    </cfRule>
    <cfRule type="cellIs" dxfId="91" priority="95" stopIfTrue="1" operator="equal">
      <formula>"Yes"</formula>
    </cfRule>
  </conditionalFormatting>
  <conditionalFormatting sqref="M101">
    <cfRule type="cellIs" dxfId="90" priority="90" operator="equal">
      <formula>"N"</formula>
    </cfRule>
    <cfRule type="cellIs" dxfId="89" priority="91" stopIfTrue="1" operator="equal">
      <formula>"No"</formula>
    </cfRule>
  </conditionalFormatting>
  <conditionalFormatting sqref="M303 M224 M236 M258 M280 M292 M268 M189 M153 M172 M112:M114">
    <cfRule type="cellIs" dxfId="88" priority="87" stopIfTrue="1" operator="equal">
      <formula>"NOT SCORED"</formula>
    </cfRule>
    <cfRule type="cellIs" dxfId="87" priority="88" stopIfTrue="1" operator="equal">
      <formula>"DOES NOT COMPLY"</formula>
    </cfRule>
    <cfRule type="cellIs" dxfId="86" priority="89" stopIfTrue="1" operator="equal">
      <formula>"COMPLIES"</formula>
    </cfRule>
  </conditionalFormatting>
  <conditionalFormatting sqref="N54 N34 N38 N40 N43 N45 N47 N49 N51 O299:P304 P292:Q298 N36">
    <cfRule type="cellIs" dxfId="85" priority="85" stopIfTrue="1" operator="equal">
      <formula>"DOES NOT COMPLY"</formula>
    </cfRule>
    <cfRule type="cellIs" dxfId="84" priority="86" stopIfTrue="1" operator="equal">
      <formula>"COMPLIES"</formula>
    </cfRule>
  </conditionalFormatting>
  <conditionalFormatting sqref="M255 M169 M277 M289 M284 M296 M265 M176 M249 M240 M183 M193 M196 M212:M213 M221 M217:M219">
    <cfRule type="cellIs" dxfId="83" priority="84" stopIfTrue="1" operator="lessThan">
      <formula>2</formula>
    </cfRule>
  </conditionalFormatting>
  <conditionalFormatting sqref="M103:M106">
    <cfRule type="cellIs" dxfId="82" priority="83" stopIfTrue="1" operator="lessThan">
      <formula>2</formula>
    </cfRule>
  </conditionalFormatting>
  <conditionalFormatting sqref="M93:M95">
    <cfRule type="cellIs" dxfId="81" priority="82" stopIfTrue="1" operator="lessThan">
      <formula>2</formula>
    </cfRule>
  </conditionalFormatting>
  <conditionalFormatting sqref="M80:M85">
    <cfRule type="cellIs" dxfId="80" priority="81" stopIfTrue="1" operator="lessThan">
      <formula>2</formula>
    </cfRule>
  </conditionalFormatting>
  <conditionalFormatting sqref="M102">
    <cfRule type="cellIs" dxfId="79" priority="80" stopIfTrue="1" operator="lessThan">
      <formula>2</formula>
    </cfRule>
  </conditionalFormatting>
  <conditionalFormatting sqref="M72:M74">
    <cfRule type="cellIs" dxfId="78" priority="79" stopIfTrue="1" operator="lessThan">
      <formula>2</formula>
    </cfRule>
  </conditionalFormatting>
  <conditionalFormatting sqref="M211 M162">
    <cfRule type="cellIs" dxfId="77" priority="78" stopIfTrue="1" operator="lessThan">
      <formula>2</formula>
    </cfRule>
  </conditionalFormatting>
  <conditionalFormatting sqref="M165">
    <cfRule type="cellIs" dxfId="76" priority="75" stopIfTrue="1" operator="equal">
      <formula>"NOT SCORED"</formula>
    </cfRule>
    <cfRule type="cellIs" dxfId="75" priority="76" stopIfTrue="1" operator="equal">
      <formula>"DOES NOT COMPLY"</formula>
    </cfRule>
    <cfRule type="cellIs" dxfId="74" priority="77" stopIfTrue="1" operator="equal">
      <formula>"COMPLIES"</formula>
    </cfRule>
  </conditionalFormatting>
  <conditionalFormatting sqref="M77">
    <cfRule type="cellIs" dxfId="73" priority="72" stopIfTrue="1" operator="equal">
      <formula>"NOT SCORED"</formula>
    </cfRule>
    <cfRule type="cellIs" dxfId="72" priority="73" stopIfTrue="1" operator="equal">
      <formula>"DOES NOT COMPLY"</formula>
    </cfRule>
    <cfRule type="cellIs" dxfId="71" priority="74" stopIfTrue="1" operator="equal">
      <formula>"COMPLIES"</formula>
    </cfRule>
  </conditionalFormatting>
  <conditionalFormatting sqref="M88">
    <cfRule type="cellIs" dxfId="70" priority="69" stopIfTrue="1" operator="equal">
      <formula>"NOT SCORED"</formula>
    </cfRule>
    <cfRule type="cellIs" dxfId="69" priority="70" stopIfTrue="1" operator="equal">
      <formula>"DOES NOT COMPLY"</formula>
    </cfRule>
    <cfRule type="cellIs" dxfId="68" priority="71" stopIfTrue="1" operator="equal">
      <formula>"COMPLIES"</formula>
    </cfRule>
  </conditionalFormatting>
  <conditionalFormatting sqref="M98">
    <cfRule type="cellIs" dxfId="67" priority="66" stopIfTrue="1" operator="equal">
      <formula>"NOT SCORED"</formula>
    </cfRule>
    <cfRule type="cellIs" dxfId="66" priority="67" stopIfTrue="1" operator="equal">
      <formula>"DOES NOT COMPLY"</formula>
    </cfRule>
    <cfRule type="cellIs" dxfId="65" priority="68" stopIfTrue="1" operator="equal">
      <formula>"COMPLIES"</formula>
    </cfRule>
  </conditionalFormatting>
  <conditionalFormatting sqref="M109">
    <cfRule type="cellIs" dxfId="64" priority="63" stopIfTrue="1" operator="equal">
      <formula>"NOT SCORED"</formula>
    </cfRule>
    <cfRule type="cellIs" dxfId="63" priority="64" stopIfTrue="1" operator="equal">
      <formula>"DOES NOT COMPLY"</formula>
    </cfRule>
    <cfRule type="cellIs" dxfId="62" priority="65" stopIfTrue="1" operator="equal">
      <formula>"COMPLIES"</formula>
    </cfRule>
  </conditionalFormatting>
  <conditionalFormatting sqref="M92">
    <cfRule type="cellIs" dxfId="61" priority="62" stopIfTrue="1" operator="lessThan">
      <formula>2</formula>
    </cfRule>
  </conditionalFormatting>
  <conditionalFormatting sqref="M138">
    <cfRule type="cellIs" dxfId="60" priority="59" stopIfTrue="1" operator="equal">
      <formula>"NOT SCORED"</formula>
    </cfRule>
    <cfRule type="cellIs" dxfId="59" priority="60" stopIfTrue="1" operator="equal">
      <formula>"DOES NOT COMPLY"</formula>
    </cfRule>
    <cfRule type="cellIs" dxfId="58" priority="61" stopIfTrue="1" operator="equal">
      <formula>"COMPLIES"</formula>
    </cfRule>
  </conditionalFormatting>
  <conditionalFormatting sqref="M299">
    <cfRule type="cellIs" dxfId="57" priority="56" stopIfTrue="1" operator="equal">
      <formula>"NOT SCORED"</formula>
    </cfRule>
    <cfRule type="cellIs" dxfId="56" priority="57" stopIfTrue="1" operator="equal">
      <formula>"DOES NOT COMPLY"</formula>
    </cfRule>
    <cfRule type="cellIs" dxfId="55" priority="58" stopIfTrue="1" operator="equal">
      <formula>"COMPLIES"</formula>
    </cfRule>
  </conditionalFormatting>
  <conditionalFormatting sqref="L60">
    <cfRule type="cellIs" dxfId="54" priority="54" stopIfTrue="1" operator="equal">
      <formula>"DOES NOT COMPLY"</formula>
    </cfRule>
    <cfRule type="cellIs" dxfId="53" priority="55" stopIfTrue="1" operator="equal">
      <formula>"COMPLIES"</formula>
    </cfRule>
  </conditionalFormatting>
  <conditionalFormatting sqref="L35:L36 L42:L59">
    <cfRule type="cellIs" dxfId="52" priority="51" stopIfTrue="1" operator="equal">
      <formula>"NOT SCORED"</formula>
    </cfRule>
    <cfRule type="cellIs" dxfId="51" priority="52" stopIfTrue="1" operator="equal">
      <formula>"DOES NOT COMPLY"</formula>
    </cfRule>
    <cfRule type="cellIs" dxfId="50" priority="53" stopIfTrue="1" operator="equal">
      <formula>"COMPLIES"</formula>
    </cfRule>
  </conditionalFormatting>
  <conditionalFormatting sqref="H35:K35">
    <cfRule type="cellIs" dxfId="49" priority="48" stopIfTrue="1" operator="equal">
      <formula>"NOT SCORED"</formula>
    </cfRule>
    <cfRule type="cellIs" dxfId="48" priority="49" stopIfTrue="1" operator="equal">
      <formula>"DOES NOT COMPLY"</formula>
    </cfRule>
    <cfRule type="cellIs" dxfId="47" priority="50" stopIfTrue="1" operator="equal">
      <formula>"COMPLIES"</formula>
    </cfRule>
  </conditionalFormatting>
  <conditionalFormatting sqref="L34:L60">
    <cfRule type="cellIs" dxfId="46" priority="43" stopIfTrue="1" operator="equal">
      <formula>"NOT SCORED"</formula>
    </cfRule>
    <cfRule type="cellIs" dxfId="45" priority="44" stopIfTrue="1" operator="equal">
      <formula>"DOES NOT COMPLY"</formula>
    </cfRule>
    <cfRule type="cellIs" dxfId="44" priority="45" stopIfTrue="1" operator="equal">
      <formula>"COMPLIES"</formula>
    </cfRule>
    <cfRule type="containsText" dxfId="43" priority="46" operator="containsText" text="TERMINATE AUDIT">
      <formula>NOT(ISERROR(SEARCH("TERMINATE AUDIT",L34)))</formula>
    </cfRule>
    <cfRule type="cellIs" dxfId="42" priority="47" stopIfTrue="1" operator="equal">
      <formula>"NOT SCORED"</formula>
    </cfRule>
  </conditionalFormatting>
  <conditionalFormatting sqref="M179">
    <cfRule type="cellIs" dxfId="41" priority="40" stopIfTrue="1" operator="equal">
      <formula>"NOT SCORED"</formula>
    </cfRule>
    <cfRule type="cellIs" dxfId="40" priority="41" stopIfTrue="1" operator="equal">
      <formula>"DOES NOT COMPLY"</formula>
    </cfRule>
    <cfRule type="cellIs" dxfId="39" priority="42" stopIfTrue="1" operator="equal">
      <formula>"COMPLIES"</formula>
    </cfRule>
  </conditionalFormatting>
  <conditionalFormatting sqref="M156">
    <cfRule type="cellIs" dxfId="38" priority="39" stopIfTrue="1" operator="lessThan">
      <formula>2</formula>
    </cfRule>
  </conditionalFormatting>
  <conditionalFormatting sqref="M131">
    <cfRule type="cellIs" dxfId="37" priority="38" stopIfTrue="1" operator="lessThan">
      <formula>2</formula>
    </cfRule>
  </conditionalFormatting>
  <conditionalFormatting sqref="M276">
    <cfRule type="cellIs" dxfId="36" priority="37" stopIfTrue="1" operator="lessThan">
      <formula>2</formula>
    </cfRule>
  </conditionalFormatting>
  <conditionalFormatting sqref="M132">
    <cfRule type="cellIs" dxfId="35" priority="36" stopIfTrue="1" operator="lessThan">
      <formula>2</formula>
    </cfRule>
  </conditionalFormatting>
  <conditionalFormatting sqref="M141">
    <cfRule type="cellIs" dxfId="34" priority="35" stopIfTrue="1" operator="lessThan">
      <formula>2</formula>
    </cfRule>
  </conditionalFormatting>
  <conditionalFormatting sqref="M142">
    <cfRule type="cellIs" dxfId="33" priority="34" stopIfTrue="1" operator="lessThan">
      <formula>2</formula>
    </cfRule>
  </conditionalFormatting>
  <conditionalFormatting sqref="M143">
    <cfRule type="cellIs" dxfId="32" priority="33" stopIfTrue="1" operator="lessThan">
      <formula>2</formula>
    </cfRule>
  </conditionalFormatting>
  <conditionalFormatting sqref="M148">
    <cfRule type="cellIs" dxfId="31" priority="32" stopIfTrue="1" operator="lessThan">
      <formula>2</formula>
    </cfRule>
  </conditionalFormatting>
  <conditionalFormatting sqref="M149">
    <cfRule type="cellIs" dxfId="30" priority="31" stopIfTrue="1" operator="lessThan">
      <formula>2</formula>
    </cfRule>
  </conditionalFormatting>
  <conditionalFormatting sqref="M150">
    <cfRule type="cellIs" dxfId="29" priority="30" stopIfTrue="1" operator="lessThan">
      <formula>2</formula>
    </cfRule>
  </conditionalFormatting>
  <conditionalFormatting sqref="M144">
    <cfRule type="cellIs" dxfId="28" priority="29" stopIfTrue="1" operator="lessThan">
      <formula>2</formula>
    </cfRule>
  </conditionalFormatting>
  <conditionalFormatting sqref="M168">
    <cfRule type="cellIs" dxfId="27" priority="28" stopIfTrue="1" operator="lessThan">
      <formula>2</formula>
    </cfRule>
  </conditionalFormatting>
  <conditionalFormatting sqref="M175">
    <cfRule type="cellIs" dxfId="26" priority="27" stopIfTrue="1" operator="lessThan">
      <formula>2</formula>
    </cfRule>
  </conditionalFormatting>
  <conditionalFormatting sqref="M182">
    <cfRule type="cellIs" dxfId="25" priority="26" stopIfTrue="1" operator="lessThan">
      <formula>2</formula>
    </cfRule>
  </conditionalFormatting>
  <conditionalFormatting sqref="M228">
    <cfRule type="cellIs" dxfId="24" priority="25" stopIfTrue="1" operator="lessThan">
      <formula>2</formula>
    </cfRule>
  </conditionalFormatting>
  <conditionalFormatting sqref="M229">
    <cfRule type="cellIs" dxfId="23" priority="24" stopIfTrue="1" operator="lessThan">
      <formula>2</formula>
    </cfRule>
  </conditionalFormatting>
  <conditionalFormatting sqref="M230">
    <cfRule type="cellIs" dxfId="22" priority="23" stopIfTrue="1" operator="lessThan">
      <formula>2</formula>
    </cfRule>
  </conditionalFormatting>
  <conditionalFormatting sqref="M231">
    <cfRule type="cellIs" dxfId="21" priority="22" stopIfTrue="1" operator="lessThan">
      <formula>2</formula>
    </cfRule>
  </conditionalFormatting>
  <conditionalFormatting sqref="M233">
    <cfRule type="cellIs" dxfId="20" priority="21" stopIfTrue="1" operator="lessThan">
      <formula>2</formula>
    </cfRule>
  </conditionalFormatting>
  <conditionalFormatting sqref="M239">
    <cfRule type="cellIs" dxfId="19" priority="20" stopIfTrue="1" operator="lessThan">
      <formula>2</formula>
    </cfRule>
  </conditionalFormatting>
  <conditionalFormatting sqref="M254">
    <cfRule type="cellIs" dxfId="18" priority="19" stopIfTrue="1" operator="lessThan">
      <formula>2</formula>
    </cfRule>
  </conditionalFormatting>
  <conditionalFormatting sqref="M250">
    <cfRule type="cellIs" dxfId="17" priority="18" stopIfTrue="1" operator="lessThan">
      <formula>2</formula>
    </cfRule>
  </conditionalFormatting>
  <conditionalFormatting sqref="M261">
    <cfRule type="cellIs" dxfId="16" priority="17" stopIfTrue="1" operator="lessThan">
      <formula>2</formula>
    </cfRule>
  </conditionalFormatting>
  <conditionalFormatting sqref="M262">
    <cfRule type="cellIs" dxfId="15" priority="16" stopIfTrue="1" operator="lessThan">
      <formula>2</formula>
    </cfRule>
  </conditionalFormatting>
  <conditionalFormatting sqref="M263">
    <cfRule type="cellIs" dxfId="14" priority="15" stopIfTrue="1" operator="lessThan">
      <formula>2</formula>
    </cfRule>
  </conditionalFormatting>
  <conditionalFormatting sqref="M264">
    <cfRule type="cellIs" dxfId="13" priority="14" stopIfTrue="1" operator="lessThan">
      <formula>2</formula>
    </cfRule>
  </conditionalFormatting>
  <conditionalFormatting sqref="M295">
    <cfRule type="cellIs" dxfId="12" priority="13" stopIfTrue="1" operator="lessThan">
      <formula>2</formula>
    </cfRule>
  </conditionalFormatting>
  <conditionalFormatting sqref="M288">
    <cfRule type="cellIs" dxfId="11" priority="12" stopIfTrue="1" operator="lessThan">
      <formula>2</formula>
    </cfRule>
  </conditionalFormatting>
  <conditionalFormatting sqref="M283">
    <cfRule type="cellIs" dxfId="10" priority="11" stopIfTrue="1" operator="lessThan">
      <formula>2</formula>
    </cfRule>
  </conditionalFormatting>
  <conditionalFormatting sqref="M272">
    <cfRule type="cellIs" dxfId="9" priority="10" stopIfTrue="1" operator="lessThan">
      <formula>2</formula>
    </cfRule>
  </conditionalFormatting>
  <conditionalFormatting sqref="M273">
    <cfRule type="cellIs" dxfId="8" priority="9" stopIfTrue="1" operator="lessThan">
      <formula>2</formula>
    </cfRule>
  </conditionalFormatting>
  <conditionalFormatting sqref="M274">
    <cfRule type="cellIs" dxfId="7" priority="8" stopIfTrue="1" operator="lessThan">
      <formula>2</formula>
    </cfRule>
  </conditionalFormatting>
  <conditionalFormatting sqref="M275">
    <cfRule type="cellIs" dxfId="6" priority="7" stopIfTrue="1" operator="lessThan">
      <formula>2</formula>
    </cfRule>
  </conditionalFormatting>
  <conditionalFormatting sqref="M70">
    <cfRule type="cellIs" dxfId="5" priority="5" operator="equal">
      <formula>"N"</formula>
    </cfRule>
    <cfRule type="cellIs" dxfId="4" priority="6" stopIfTrue="1" operator="equal">
      <formula>"No"</formula>
    </cfRule>
  </conditionalFormatting>
  <conditionalFormatting sqref="M91">
    <cfRule type="cellIs" dxfId="3" priority="3" operator="equal">
      <formula>"Y"</formula>
    </cfRule>
    <cfRule type="cellIs" dxfId="2" priority="4" stopIfTrue="1" operator="equal">
      <formula>"Yes"</formula>
    </cfRule>
  </conditionalFormatting>
  <conditionalFormatting sqref="M101">
    <cfRule type="cellIs" dxfId="1" priority="1" operator="equal">
      <formula>"N"</formula>
    </cfRule>
    <cfRule type="cellIs" dxfId="0" priority="2" stopIfTrue="1" operator="equal">
      <formula>"No"</formula>
    </cfRule>
  </conditionalFormatting>
  <printOptions horizontalCentered="1"/>
  <pageMargins left="0.2" right="0.2" top="0.25" bottom="0.5" header="0.3" footer="0.3"/>
  <pageSetup scale="61" fitToHeight="10" orientation="portrait" r:id="rId1"/>
  <headerFooter alignWithMargins="0">
    <oddFooter>&amp;L&amp;8&amp;F&amp;R&amp;8Page &amp;P of &amp;N       Print Date:&amp;D</oddFooter>
  </headerFooter>
  <rowBreaks count="8" manualBreakCount="8">
    <brk id="65" max="16383" man="1"/>
    <brk id="89" max="16383" man="1"/>
    <brk id="113" max="12" man="1"/>
    <brk id="154" max="16383" man="1"/>
    <brk id="190" max="16383" man="1"/>
    <brk id="225" max="16383" man="1"/>
    <brk id="269" max="12" man="1"/>
    <brk id="30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'Change History'!$I$5:$I$7</xm:f>
          </x14:formula1>
          <xm:sqref>D357:D365</xm:sqref>
        </x14:dataValidation>
        <x14:dataValidation type="list" allowBlank="1" showInputMessage="1" showErrorMessage="1">
          <x14:formula1>
            <xm:f>'Change History'!$I$5:$I$7</xm:f>
          </x14:formula1>
          <xm:sqref>D319:D335 D338:D354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3"/>
  <sheetViews>
    <sheetView zoomScaleNormal="100" workbookViewId="0">
      <selection activeCell="D15" sqref="D15"/>
    </sheetView>
  </sheetViews>
  <sheetFormatPr defaultRowHeight="12.75" x14ac:dyDescent="0.2"/>
  <cols>
    <col min="1" max="1" width="7.42578125" customWidth="1"/>
    <col min="2" max="2" width="7.5703125" customWidth="1"/>
    <col min="3" max="3" width="168" customWidth="1"/>
  </cols>
  <sheetData>
    <row r="1" spans="1:3" ht="18" x14ac:dyDescent="0.2">
      <c r="A1" s="718" t="s">
        <v>21</v>
      </c>
      <c r="B1" s="719"/>
      <c r="C1" s="720"/>
    </row>
    <row r="2" spans="1:3" ht="15.75" x14ac:dyDescent="0.2">
      <c r="A2" s="721" t="s">
        <v>3</v>
      </c>
      <c r="B2" s="722"/>
      <c r="C2" s="723"/>
    </row>
    <row r="3" spans="1:3" x14ac:dyDescent="0.2">
      <c r="A3" s="2" t="s">
        <v>62</v>
      </c>
      <c r="B3" s="2"/>
      <c r="C3" s="2"/>
    </row>
    <row r="4" spans="1:3" x14ac:dyDescent="0.2">
      <c r="A4" s="34" t="s">
        <v>66</v>
      </c>
      <c r="B4" s="724" t="s">
        <v>22</v>
      </c>
      <c r="C4" s="724"/>
    </row>
    <row r="5" spans="1:3" x14ac:dyDescent="0.2">
      <c r="A5" s="34" t="s">
        <v>67</v>
      </c>
      <c r="B5" s="36" t="s">
        <v>99</v>
      </c>
      <c r="C5" s="30"/>
    </row>
    <row r="6" spans="1:3" x14ac:dyDescent="0.2">
      <c r="A6" s="34" t="s">
        <v>68</v>
      </c>
      <c r="B6" s="36" t="s">
        <v>26</v>
      </c>
      <c r="C6" s="30"/>
    </row>
    <row r="7" spans="1:3" x14ac:dyDescent="0.2">
      <c r="A7" s="34" t="s">
        <v>79</v>
      </c>
      <c r="B7" s="36" t="s">
        <v>35</v>
      </c>
      <c r="C7" s="31"/>
    </row>
    <row r="8" spans="1:3" x14ac:dyDescent="0.2">
      <c r="A8" s="34" t="s">
        <v>80</v>
      </c>
      <c r="B8" s="36" t="s">
        <v>24</v>
      </c>
      <c r="C8" s="31"/>
    </row>
    <row r="9" spans="1:3" x14ac:dyDescent="0.2">
      <c r="A9" s="34" t="s">
        <v>59</v>
      </c>
      <c r="B9" s="36" t="s">
        <v>25</v>
      </c>
      <c r="C9" s="35"/>
    </row>
    <row r="10" spans="1:3" x14ac:dyDescent="0.2">
      <c r="A10" s="34" t="s">
        <v>107</v>
      </c>
      <c r="B10" s="36" t="s">
        <v>51</v>
      </c>
      <c r="C10" s="31"/>
    </row>
    <row r="11" spans="1:3" x14ac:dyDescent="0.2">
      <c r="A11" s="34" t="s">
        <v>108</v>
      </c>
      <c r="B11" s="36" t="s">
        <v>36</v>
      </c>
      <c r="C11" s="31"/>
    </row>
    <row r="12" spans="1:3" x14ac:dyDescent="0.2">
      <c r="A12" s="34" t="s">
        <v>109</v>
      </c>
      <c r="B12" s="36" t="s">
        <v>37</v>
      </c>
      <c r="C12" s="31"/>
    </row>
    <row r="13" spans="1:3" x14ac:dyDescent="0.2">
      <c r="A13" s="2"/>
      <c r="B13" s="2"/>
      <c r="C13" s="2"/>
    </row>
    <row r="14" spans="1:3" ht="15.75" x14ac:dyDescent="0.2">
      <c r="A14" s="28" t="s">
        <v>66</v>
      </c>
      <c r="B14" s="725" t="s">
        <v>22</v>
      </c>
      <c r="C14" s="725"/>
    </row>
    <row r="15" spans="1:3" x14ac:dyDescent="0.2">
      <c r="A15" s="2"/>
      <c r="B15" s="726" t="s">
        <v>198</v>
      </c>
      <c r="C15" s="727"/>
    </row>
    <row r="16" spans="1:3" x14ac:dyDescent="0.2">
      <c r="A16" s="2"/>
      <c r="B16" s="2" t="s">
        <v>23</v>
      </c>
      <c r="C16" s="2"/>
    </row>
    <row r="17" spans="1:3" ht="25.5" x14ac:dyDescent="0.2">
      <c r="A17" s="2"/>
      <c r="B17" s="1" t="s">
        <v>64</v>
      </c>
      <c r="C17" s="5" t="s">
        <v>27</v>
      </c>
    </row>
    <row r="18" spans="1:3" x14ac:dyDescent="0.2">
      <c r="A18" s="2"/>
      <c r="B18" s="1" t="s">
        <v>85</v>
      </c>
      <c r="C18" s="5" t="s">
        <v>28</v>
      </c>
    </row>
    <row r="19" spans="1:3" x14ac:dyDescent="0.2">
      <c r="A19" s="2"/>
      <c r="B19" s="1" t="s">
        <v>86</v>
      </c>
      <c r="C19" s="5" t="s">
        <v>65</v>
      </c>
    </row>
    <row r="20" spans="1:3" x14ac:dyDescent="0.2">
      <c r="A20" s="2"/>
      <c r="B20" s="1" t="s">
        <v>87</v>
      </c>
      <c r="C20" s="5" t="s">
        <v>97</v>
      </c>
    </row>
    <row r="21" spans="1:3" x14ac:dyDescent="0.2">
      <c r="A21" s="2"/>
      <c r="B21" s="1" t="s">
        <v>88</v>
      </c>
      <c r="C21" s="5" t="s">
        <v>96</v>
      </c>
    </row>
    <row r="22" spans="1:3" x14ac:dyDescent="0.2">
      <c r="A22" s="2"/>
      <c r="B22" s="1" t="s">
        <v>89</v>
      </c>
      <c r="C22" s="5" t="s">
        <v>29</v>
      </c>
    </row>
    <row r="23" spans="1:3" x14ac:dyDescent="0.2">
      <c r="A23" s="2"/>
      <c r="B23" s="2"/>
      <c r="C23" s="22"/>
    </row>
    <row r="24" spans="1:3" ht="15.75" x14ac:dyDescent="0.2">
      <c r="A24" s="28" t="s">
        <v>67</v>
      </c>
      <c r="B24" s="29" t="s">
        <v>99</v>
      </c>
      <c r="C24" s="30"/>
    </row>
    <row r="25" spans="1:3" ht="25.5" x14ac:dyDescent="0.2">
      <c r="A25" s="19"/>
      <c r="B25" s="1" t="s">
        <v>64</v>
      </c>
      <c r="C25" s="21" t="s">
        <v>106</v>
      </c>
    </row>
    <row r="26" spans="1:3" ht="25.5" x14ac:dyDescent="0.2">
      <c r="A26" s="19"/>
      <c r="B26" s="1" t="s">
        <v>85</v>
      </c>
      <c r="C26" s="9" t="s">
        <v>50</v>
      </c>
    </row>
    <row r="27" spans="1:3" ht="38.25" x14ac:dyDescent="0.2">
      <c r="A27" s="19"/>
      <c r="B27" s="1" t="s">
        <v>86</v>
      </c>
      <c r="C27" s="21" t="s">
        <v>31</v>
      </c>
    </row>
    <row r="28" spans="1:3" x14ac:dyDescent="0.2">
      <c r="A28" s="2" t="s">
        <v>83</v>
      </c>
      <c r="B28" s="1" t="s">
        <v>87</v>
      </c>
      <c r="C28" s="5" t="s">
        <v>32</v>
      </c>
    </row>
    <row r="29" spans="1:3" x14ac:dyDescent="0.2">
      <c r="A29" s="2"/>
      <c r="B29" s="1" t="s">
        <v>88</v>
      </c>
      <c r="C29" s="22" t="s">
        <v>30</v>
      </c>
    </row>
    <row r="30" spans="1:3" x14ac:dyDescent="0.2">
      <c r="A30" s="2"/>
      <c r="B30" s="2"/>
      <c r="C30" s="2"/>
    </row>
    <row r="31" spans="1:3" ht="15.75" x14ac:dyDescent="0.2">
      <c r="A31" s="28" t="s">
        <v>68</v>
      </c>
      <c r="B31" s="29" t="s">
        <v>26</v>
      </c>
      <c r="C31" s="30"/>
    </row>
    <row r="32" spans="1:3" x14ac:dyDescent="0.2">
      <c r="A32" s="7"/>
      <c r="B32" s="728" t="s">
        <v>47</v>
      </c>
      <c r="C32" s="728"/>
    </row>
    <row r="33" spans="1:3" ht="38.25" x14ac:dyDescent="0.2">
      <c r="A33" s="7"/>
      <c r="B33" s="1" t="s">
        <v>64</v>
      </c>
      <c r="C33" s="9" t="s">
        <v>33</v>
      </c>
    </row>
    <row r="34" spans="1:3" ht="25.5" x14ac:dyDescent="0.2">
      <c r="A34" s="7"/>
      <c r="B34" s="1" t="s">
        <v>85</v>
      </c>
      <c r="C34" s="9" t="s">
        <v>34</v>
      </c>
    </row>
    <row r="35" spans="1:3" x14ac:dyDescent="0.2">
      <c r="A35" s="7"/>
      <c r="B35" s="1" t="s">
        <v>86</v>
      </c>
      <c r="C35" s="9" t="s">
        <v>102</v>
      </c>
    </row>
    <row r="36" spans="1:3" x14ac:dyDescent="0.2">
      <c r="A36" s="7"/>
      <c r="B36" s="7"/>
      <c r="C36" s="7"/>
    </row>
    <row r="37" spans="1:3" ht="15.75" x14ac:dyDescent="0.2">
      <c r="A37" s="28" t="s">
        <v>79</v>
      </c>
      <c r="B37" s="29" t="s">
        <v>35</v>
      </c>
      <c r="C37" s="31"/>
    </row>
    <row r="38" spans="1:3" x14ac:dyDescent="0.2">
      <c r="A38" s="7"/>
      <c r="B38" s="1" t="s">
        <v>64</v>
      </c>
      <c r="C38" s="9" t="s">
        <v>112</v>
      </c>
    </row>
    <row r="39" spans="1:3" x14ac:dyDescent="0.2">
      <c r="A39" s="7"/>
      <c r="B39" s="1" t="s">
        <v>85</v>
      </c>
      <c r="C39" s="51" t="s">
        <v>199</v>
      </c>
    </row>
    <row r="40" spans="1:3" x14ac:dyDescent="0.2">
      <c r="A40" s="7"/>
      <c r="B40" s="1" t="s">
        <v>86</v>
      </c>
      <c r="C40" s="51" t="s">
        <v>202</v>
      </c>
    </row>
    <row r="41" spans="1:3" x14ac:dyDescent="0.2">
      <c r="A41" s="7"/>
      <c r="B41" s="10"/>
      <c r="C41" s="7"/>
    </row>
    <row r="42" spans="1:3" ht="15.75" x14ac:dyDescent="0.2">
      <c r="A42" s="28" t="s">
        <v>80</v>
      </c>
      <c r="B42" s="29" t="s">
        <v>24</v>
      </c>
      <c r="C42" s="32"/>
    </row>
    <row r="43" spans="1:3" x14ac:dyDescent="0.2">
      <c r="A43" s="2"/>
      <c r="B43" s="13" t="s">
        <v>71</v>
      </c>
      <c r="C43" s="2"/>
    </row>
    <row r="44" spans="1:3" ht="25.5" x14ac:dyDescent="0.2">
      <c r="A44" s="2"/>
      <c r="B44" s="1" t="s">
        <v>64</v>
      </c>
      <c r="C44" s="5" t="s">
        <v>69</v>
      </c>
    </row>
    <row r="45" spans="1:3" ht="25.5" x14ac:dyDescent="0.2">
      <c r="A45" s="2"/>
      <c r="B45" s="1" t="s">
        <v>85</v>
      </c>
      <c r="C45" s="5" t="s">
        <v>70</v>
      </c>
    </row>
    <row r="46" spans="1:3" x14ac:dyDescent="0.2">
      <c r="A46" s="2"/>
      <c r="B46" s="1" t="s">
        <v>86</v>
      </c>
      <c r="C46" s="5" t="s">
        <v>60</v>
      </c>
    </row>
    <row r="47" spans="1:3" ht="25.5" x14ac:dyDescent="0.2">
      <c r="A47" s="2"/>
      <c r="B47" s="1" t="s">
        <v>87</v>
      </c>
      <c r="C47" s="23" t="s">
        <v>203</v>
      </c>
    </row>
    <row r="48" spans="1:3" x14ac:dyDescent="0.2">
      <c r="A48" s="8"/>
      <c r="B48" s="8"/>
      <c r="C48" s="8"/>
    </row>
    <row r="49" spans="1:3" x14ac:dyDescent="0.2">
      <c r="A49" s="2"/>
      <c r="B49" s="13" t="s">
        <v>77</v>
      </c>
      <c r="C49" s="2"/>
    </row>
    <row r="50" spans="1:3" x14ac:dyDescent="0.2">
      <c r="A50" s="2"/>
      <c r="B50" s="2" t="s">
        <v>61</v>
      </c>
      <c r="C50" s="5"/>
    </row>
    <row r="51" spans="1:3" x14ac:dyDescent="0.2">
      <c r="A51" s="2"/>
      <c r="B51" s="20" t="s">
        <v>64</v>
      </c>
      <c r="C51" s="2" t="s">
        <v>72</v>
      </c>
    </row>
    <row r="52" spans="1:3" x14ac:dyDescent="0.2">
      <c r="A52" s="2"/>
      <c r="B52" s="20" t="s">
        <v>85</v>
      </c>
      <c r="C52" s="2" t="s">
        <v>73</v>
      </c>
    </row>
    <row r="53" spans="1:3" x14ac:dyDescent="0.2">
      <c r="A53" s="2"/>
      <c r="B53" s="20" t="s">
        <v>86</v>
      </c>
      <c r="C53" s="2" t="s">
        <v>74</v>
      </c>
    </row>
    <row r="54" spans="1:3" x14ac:dyDescent="0.2">
      <c r="A54" s="2"/>
      <c r="B54" s="2" t="s">
        <v>63</v>
      </c>
      <c r="C54" s="2"/>
    </row>
    <row r="55" spans="1:3" x14ac:dyDescent="0.2">
      <c r="A55" s="2"/>
      <c r="B55" s="1" t="s">
        <v>87</v>
      </c>
      <c r="C55" s="5" t="s">
        <v>75</v>
      </c>
    </row>
    <row r="56" spans="1:3" x14ac:dyDescent="0.2">
      <c r="A56" s="2"/>
      <c r="B56" s="1" t="s">
        <v>88</v>
      </c>
      <c r="C56" s="47" t="s">
        <v>76</v>
      </c>
    </row>
    <row r="57" spans="1:3" ht="25.5" x14ac:dyDescent="0.2">
      <c r="A57" s="24"/>
      <c r="B57" s="1" t="s">
        <v>89</v>
      </c>
      <c r="C57" s="23" t="s">
        <v>204</v>
      </c>
    </row>
    <row r="58" spans="1:3" x14ac:dyDescent="0.2">
      <c r="A58" s="24"/>
      <c r="B58" s="6"/>
      <c r="C58" s="6"/>
    </row>
    <row r="59" spans="1:3" x14ac:dyDescent="0.2">
      <c r="A59" s="2"/>
      <c r="B59" s="13" t="s">
        <v>78</v>
      </c>
      <c r="C59" s="6"/>
    </row>
    <row r="60" spans="1:3" x14ac:dyDescent="0.2">
      <c r="A60" s="2"/>
      <c r="B60" s="729" t="s">
        <v>38</v>
      </c>
      <c r="C60" s="729"/>
    </row>
    <row r="61" spans="1:3" x14ac:dyDescent="0.2">
      <c r="A61" s="24"/>
      <c r="B61" s="6"/>
      <c r="C61" s="6"/>
    </row>
    <row r="62" spans="1:3" ht="15.75" x14ac:dyDescent="0.2">
      <c r="A62" s="28" t="s">
        <v>59</v>
      </c>
      <c r="B62" s="29" t="s">
        <v>25</v>
      </c>
      <c r="C62" s="33"/>
    </row>
    <row r="63" spans="1:3" x14ac:dyDescent="0.2">
      <c r="A63" s="2"/>
      <c r="B63" s="730" t="s">
        <v>39</v>
      </c>
      <c r="C63" s="730"/>
    </row>
    <row r="64" spans="1:3" x14ac:dyDescent="0.2">
      <c r="A64" s="2"/>
      <c r="B64" s="1" t="s">
        <v>64</v>
      </c>
      <c r="C64" s="5" t="s">
        <v>40</v>
      </c>
    </row>
    <row r="65" spans="1:3" x14ac:dyDescent="0.2">
      <c r="A65" s="2"/>
      <c r="B65" s="1" t="s">
        <v>85</v>
      </c>
      <c r="C65" s="5" t="s">
        <v>84</v>
      </c>
    </row>
    <row r="66" spans="1:3" ht="25.5" x14ac:dyDescent="0.2">
      <c r="A66" s="2"/>
      <c r="B66" s="1" t="s">
        <v>86</v>
      </c>
      <c r="C66" s="53" t="s">
        <v>205</v>
      </c>
    </row>
    <row r="67" spans="1:3" ht="25.5" x14ac:dyDescent="0.2">
      <c r="A67" s="2"/>
      <c r="B67" s="1" t="s">
        <v>87</v>
      </c>
      <c r="C67" s="5" t="s">
        <v>0</v>
      </c>
    </row>
    <row r="68" spans="1:3" ht="25.5" x14ac:dyDescent="0.2">
      <c r="A68" s="2"/>
      <c r="B68" s="1" t="s">
        <v>88</v>
      </c>
      <c r="C68" s="51" t="s">
        <v>209</v>
      </c>
    </row>
    <row r="69" spans="1:3" ht="25.5" x14ac:dyDescent="0.2">
      <c r="A69" s="2"/>
      <c r="B69" s="1" t="s">
        <v>89</v>
      </c>
      <c r="C69" s="49" t="s">
        <v>206</v>
      </c>
    </row>
    <row r="70" spans="1:3" x14ac:dyDescent="0.2">
      <c r="A70" s="2"/>
      <c r="B70" s="1" t="s">
        <v>90</v>
      </c>
      <c r="C70" s="5" t="s">
        <v>101</v>
      </c>
    </row>
    <row r="71" spans="1:3" x14ac:dyDescent="0.2">
      <c r="A71" s="2"/>
      <c r="B71" s="20"/>
      <c r="C71" s="5"/>
    </row>
    <row r="72" spans="1:3" x14ac:dyDescent="0.2">
      <c r="A72" s="2"/>
      <c r="B72" s="717" t="s">
        <v>100</v>
      </c>
      <c r="C72" s="717"/>
    </row>
    <row r="73" spans="1:3" ht="15" customHeight="1" x14ac:dyDescent="0.2">
      <c r="A73" s="2"/>
      <c r="B73" s="1" t="s">
        <v>91</v>
      </c>
      <c r="C73" s="5" t="s">
        <v>2</v>
      </c>
    </row>
    <row r="74" spans="1:3" x14ac:dyDescent="0.2">
      <c r="A74" s="2"/>
      <c r="B74" s="1" t="s">
        <v>92</v>
      </c>
      <c r="C74" s="5" t="s">
        <v>48</v>
      </c>
    </row>
    <row r="75" spans="1:3" x14ac:dyDescent="0.2">
      <c r="A75" s="2"/>
      <c r="B75" s="1" t="s">
        <v>93</v>
      </c>
      <c r="C75" s="5" t="s">
        <v>41</v>
      </c>
    </row>
    <row r="76" spans="1:3" x14ac:dyDescent="0.2">
      <c r="A76" s="2"/>
      <c r="B76" s="4"/>
      <c r="C76" s="5"/>
    </row>
    <row r="77" spans="1:3" x14ac:dyDescent="0.2">
      <c r="A77" s="2"/>
      <c r="B77" s="717" t="s">
        <v>200</v>
      </c>
      <c r="C77" s="717"/>
    </row>
    <row r="78" spans="1:3" ht="25.5" x14ac:dyDescent="0.2">
      <c r="A78" s="2"/>
      <c r="B78" s="1" t="s">
        <v>94</v>
      </c>
      <c r="C78" s="37" t="s">
        <v>210</v>
      </c>
    </row>
    <row r="79" spans="1:3" x14ac:dyDescent="0.2">
      <c r="A79" s="2"/>
      <c r="B79" s="50" t="s">
        <v>95</v>
      </c>
      <c r="C79" s="37" t="s">
        <v>211</v>
      </c>
    </row>
    <row r="80" spans="1:3" x14ac:dyDescent="0.2">
      <c r="A80" s="2"/>
      <c r="B80" s="4"/>
      <c r="C80" s="25"/>
    </row>
    <row r="81" spans="1:3" ht="15.75" x14ac:dyDescent="0.2">
      <c r="A81" s="28" t="s">
        <v>107</v>
      </c>
      <c r="B81" s="29" t="s">
        <v>51</v>
      </c>
      <c r="C81" s="32"/>
    </row>
    <row r="82" spans="1:3" x14ac:dyDescent="0.2">
      <c r="A82" s="2"/>
      <c r="B82" s="2" t="s">
        <v>52</v>
      </c>
      <c r="C82" s="2"/>
    </row>
    <row r="83" spans="1:3" x14ac:dyDescent="0.2">
      <c r="A83" s="2"/>
      <c r="B83" s="26" t="s">
        <v>82</v>
      </c>
      <c r="C83" s="26" t="s">
        <v>81</v>
      </c>
    </row>
    <row r="84" spans="1:3" x14ac:dyDescent="0.2">
      <c r="A84" s="2"/>
      <c r="B84" s="1">
        <v>0</v>
      </c>
      <c r="C84" s="5" t="s">
        <v>53</v>
      </c>
    </row>
    <row r="85" spans="1:3" x14ac:dyDescent="0.2">
      <c r="A85" s="2"/>
      <c r="B85" s="1">
        <v>1</v>
      </c>
      <c r="C85" s="5" t="s">
        <v>110</v>
      </c>
    </row>
    <row r="86" spans="1:3" ht="25.5" x14ac:dyDescent="0.2">
      <c r="A86" s="2"/>
      <c r="B86" s="1">
        <v>2</v>
      </c>
      <c r="C86" s="5" t="s">
        <v>111</v>
      </c>
    </row>
    <row r="87" spans="1:3" x14ac:dyDescent="0.2">
      <c r="A87" s="2"/>
      <c r="B87" s="1">
        <v>3</v>
      </c>
      <c r="C87" s="5" t="s">
        <v>114</v>
      </c>
    </row>
    <row r="88" spans="1:3" x14ac:dyDescent="0.2">
      <c r="A88" s="2"/>
      <c r="B88" s="1">
        <v>4</v>
      </c>
      <c r="C88" s="5" t="s">
        <v>196</v>
      </c>
    </row>
    <row r="89" spans="1:3" x14ac:dyDescent="0.2">
      <c r="A89" s="2"/>
      <c r="B89" s="2"/>
      <c r="C89" s="2"/>
    </row>
    <row r="90" spans="1:3" ht="15.75" x14ac:dyDescent="0.2">
      <c r="A90" s="28" t="s">
        <v>108</v>
      </c>
      <c r="B90" s="29" t="s">
        <v>36</v>
      </c>
      <c r="C90" s="32"/>
    </row>
    <row r="91" spans="1:3" ht="25.5" x14ac:dyDescent="0.2">
      <c r="A91" s="7"/>
      <c r="B91" s="1" t="s">
        <v>64</v>
      </c>
      <c r="C91" s="51" t="s">
        <v>207</v>
      </c>
    </row>
    <row r="92" spans="1:3" ht="15" x14ac:dyDescent="0.2">
      <c r="A92" s="27"/>
      <c r="B92" s="1" t="s">
        <v>85</v>
      </c>
      <c r="C92" s="9" t="s">
        <v>42</v>
      </c>
    </row>
    <row r="93" spans="1:3" x14ac:dyDescent="0.2">
      <c r="A93" s="7"/>
      <c r="B93" s="1" t="s">
        <v>86</v>
      </c>
      <c r="C93" s="9" t="s">
        <v>43</v>
      </c>
    </row>
    <row r="94" spans="1:3" x14ac:dyDescent="0.2">
      <c r="A94" s="7"/>
      <c r="B94" s="1"/>
      <c r="C94" s="7" t="s">
        <v>103</v>
      </c>
    </row>
    <row r="95" spans="1:3" x14ac:dyDescent="0.2">
      <c r="A95" s="7"/>
      <c r="B95" s="1"/>
      <c r="C95" s="54" t="s">
        <v>208</v>
      </c>
    </row>
    <row r="96" spans="1:3" x14ac:dyDescent="0.2">
      <c r="A96" s="7"/>
      <c r="B96" s="1"/>
      <c r="C96" s="7" t="s">
        <v>104</v>
      </c>
    </row>
    <row r="97" spans="1:3" x14ac:dyDescent="0.2">
      <c r="A97" s="7"/>
      <c r="B97" s="1"/>
      <c r="C97" s="7" t="s">
        <v>105</v>
      </c>
    </row>
    <row r="98" spans="1:3" x14ac:dyDescent="0.2">
      <c r="A98" s="7"/>
      <c r="B98" s="1" t="s">
        <v>87</v>
      </c>
      <c r="C98" s="9" t="s">
        <v>44</v>
      </c>
    </row>
    <row r="99" spans="1:3" ht="25.5" x14ac:dyDescent="0.2">
      <c r="A99" s="7"/>
      <c r="B99" s="1" t="s">
        <v>88</v>
      </c>
      <c r="C99" s="9" t="s">
        <v>49</v>
      </c>
    </row>
    <row r="100" spans="1:3" x14ac:dyDescent="0.2">
      <c r="A100" s="7"/>
      <c r="B100" s="20"/>
      <c r="C100" s="9"/>
    </row>
    <row r="101" spans="1:3" ht="15.75" x14ac:dyDescent="0.2">
      <c r="A101" s="28" t="s">
        <v>109</v>
      </c>
      <c r="B101" s="29" t="s">
        <v>16</v>
      </c>
      <c r="C101" s="31"/>
    </row>
    <row r="102" spans="1:3" ht="15" x14ac:dyDescent="0.2">
      <c r="A102" s="18"/>
      <c r="B102" s="1" t="s">
        <v>64</v>
      </c>
      <c r="C102" s="52" t="s">
        <v>201</v>
      </c>
    </row>
    <row r="103" spans="1:3" x14ac:dyDescent="0.2">
      <c r="C103" s="48" t="s">
        <v>8</v>
      </c>
    </row>
  </sheetData>
  <mergeCells count="10">
    <mergeCell ref="B72:C72"/>
    <mergeCell ref="B77:C77"/>
    <mergeCell ref="A1:C1"/>
    <mergeCell ref="A2:C2"/>
    <mergeCell ref="B4:C4"/>
    <mergeCell ref="B14:C14"/>
    <mergeCell ref="B15:C15"/>
    <mergeCell ref="B32:C32"/>
    <mergeCell ref="B60:C60"/>
    <mergeCell ref="B63:C63"/>
  </mergeCells>
  <phoneticPr fontId="10" type="noConversion"/>
  <hyperlinks>
    <hyperlink ref="B4:C4" location="Instructions!A14" display="Audit Purpose"/>
    <hyperlink ref="B5" location="Instructions!A25" display="Pre-Audit Survey"/>
    <hyperlink ref="B6" location="Instructions!A33" display="Audit Planning"/>
    <hyperlink ref="B7" location="Instructions!A40" display="Conducting the Audit"/>
    <hyperlink ref="B8" location="Instructions!A46" display="Audit Scoring Definitions"/>
    <hyperlink ref="B9" location="Instructions!A67" display="Audit Scoring"/>
    <hyperlink ref="B10" location="Instructions!A87" display="Scoring Scale"/>
    <hyperlink ref="B11" location="Instructions!A97" display="Completing the Audit"/>
    <hyperlink ref="B12" location="Instructions!A109" display="Storing the Audit"/>
    <hyperlink ref="C103" r:id="rId1"/>
  </hyperlinks>
  <pageMargins left="0.75" right="0.75" top="1" bottom="1" header="0.5" footer="0.5"/>
  <pageSetup scale="94" orientation="portrait" r:id="rId2"/>
  <headerFooter alignWithMargins="0"/>
  <rowBreaks count="4" manualBreakCount="4">
    <brk id="30" max="2" man="1"/>
    <brk id="41" max="2" man="1"/>
    <brk id="61" max="2" man="1"/>
    <brk id="80" max="2"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7"/>
  <sheetViews>
    <sheetView workbookViewId="0">
      <selection activeCell="I10" sqref="I10"/>
    </sheetView>
  </sheetViews>
  <sheetFormatPr defaultRowHeight="12.75" x14ac:dyDescent="0.2"/>
  <cols>
    <col min="1" max="1" width="9.7109375" bestFit="1" customWidth="1"/>
    <col min="2" max="2" width="11.42578125" style="16" customWidth="1"/>
    <col min="3" max="3" width="21.42578125" customWidth="1"/>
    <col min="4" max="4" width="58" customWidth="1"/>
    <col min="9" max="9" width="10.7109375" bestFit="1" customWidth="1"/>
  </cols>
  <sheetData>
    <row r="1" spans="1:14" s="11" customFormat="1" ht="30" customHeight="1" x14ac:dyDescent="0.2">
      <c r="A1" s="731" t="s">
        <v>21</v>
      </c>
      <c r="B1" s="731"/>
      <c r="C1" s="731"/>
      <c r="D1" s="731"/>
      <c r="E1" s="12"/>
      <c r="F1" s="12"/>
      <c r="G1" s="12"/>
      <c r="H1" s="12"/>
      <c r="I1" s="12"/>
      <c r="J1" s="12"/>
      <c r="K1" s="12"/>
      <c r="L1" s="12"/>
      <c r="M1" s="12"/>
      <c r="N1" s="12"/>
    </row>
    <row r="2" spans="1:14" s="11" customFormat="1" ht="6" customHeight="1" x14ac:dyDescent="0.2">
      <c r="A2" s="734"/>
      <c r="B2" s="735"/>
      <c r="C2" s="735"/>
      <c r="D2" s="735"/>
      <c r="E2" s="12"/>
      <c r="F2" s="12"/>
      <c r="G2" s="12"/>
      <c r="H2" s="12"/>
      <c r="I2" s="12"/>
      <c r="J2" s="12"/>
      <c r="K2" s="12"/>
      <c r="L2" s="12"/>
      <c r="M2" s="12"/>
      <c r="N2" s="12"/>
    </row>
    <row r="3" spans="1:14" s="3" customFormat="1" ht="20.100000000000001" customHeight="1" x14ac:dyDescent="0.2">
      <c r="A3" s="732" t="s">
        <v>4</v>
      </c>
      <c r="B3" s="733"/>
      <c r="C3" s="733"/>
      <c r="D3" s="733"/>
    </row>
    <row r="4" spans="1:14" x14ac:dyDescent="0.2">
      <c r="A4" s="14" t="s">
        <v>54</v>
      </c>
      <c r="B4" s="14" t="s">
        <v>55</v>
      </c>
      <c r="C4" s="14" t="s">
        <v>56</v>
      </c>
      <c r="D4" s="14" t="s">
        <v>57</v>
      </c>
    </row>
    <row r="5" spans="1:14" s="15" customFormat="1" x14ac:dyDescent="0.2">
      <c r="A5" s="38">
        <v>38657</v>
      </c>
      <c r="B5" s="39" t="s">
        <v>19</v>
      </c>
      <c r="C5" s="40" t="s">
        <v>58</v>
      </c>
      <c r="D5" s="40" t="s">
        <v>46</v>
      </c>
    </row>
    <row r="6" spans="1:14" ht="16.5" customHeight="1" x14ac:dyDescent="0.2">
      <c r="A6" s="43">
        <v>38773</v>
      </c>
      <c r="B6" s="44" t="s">
        <v>19</v>
      </c>
      <c r="C6" s="41" t="s">
        <v>58</v>
      </c>
      <c r="D6" s="41" t="s">
        <v>113</v>
      </c>
      <c r="I6" s="15" t="s">
        <v>503</v>
      </c>
    </row>
    <row r="7" spans="1:14" x14ac:dyDescent="0.2">
      <c r="A7" s="45">
        <v>38811</v>
      </c>
      <c r="B7" s="46" t="s">
        <v>19</v>
      </c>
      <c r="C7" s="42" t="s">
        <v>58</v>
      </c>
      <c r="D7" s="42" t="s">
        <v>5</v>
      </c>
      <c r="I7" s="736" t="s">
        <v>242</v>
      </c>
    </row>
    <row r="8" spans="1:14" ht="25.5" x14ac:dyDescent="0.2">
      <c r="A8" s="45">
        <v>38814</v>
      </c>
      <c r="B8" s="46" t="s">
        <v>19</v>
      </c>
      <c r="C8" s="42" t="s">
        <v>58</v>
      </c>
      <c r="D8" s="42" t="s">
        <v>6</v>
      </c>
    </row>
    <row r="9" spans="1:14" ht="38.25" x14ac:dyDescent="0.2">
      <c r="A9" s="45">
        <v>39646</v>
      </c>
      <c r="B9" s="46" t="s">
        <v>19</v>
      </c>
      <c r="C9" s="42" t="s">
        <v>58</v>
      </c>
      <c r="D9" s="42" t="s">
        <v>7</v>
      </c>
    </row>
    <row r="10" spans="1:14" ht="102" x14ac:dyDescent="0.2">
      <c r="A10" s="45">
        <v>39822</v>
      </c>
      <c r="B10" s="46" t="s">
        <v>9</v>
      </c>
      <c r="C10" s="42" t="s">
        <v>10</v>
      </c>
      <c r="D10" s="42" t="s">
        <v>20</v>
      </c>
    </row>
    <row r="11" spans="1:14" ht="51" x14ac:dyDescent="0.2">
      <c r="A11" s="45">
        <v>39853</v>
      </c>
      <c r="B11" s="46" t="s">
        <v>9</v>
      </c>
      <c r="C11" s="42" t="s">
        <v>10</v>
      </c>
      <c r="D11" s="42" t="s">
        <v>12</v>
      </c>
    </row>
    <row r="12" spans="1:14" ht="25.5" x14ac:dyDescent="0.2">
      <c r="A12" s="45">
        <v>39853</v>
      </c>
      <c r="B12" s="46" t="s">
        <v>9</v>
      </c>
      <c r="C12" s="42" t="s">
        <v>10</v>
      </c>
      <c r="D12" s="42" t="s">
        <v>13</v>
      </c>
    </row>
    <row r="13" spans="1:14" x14ac:dyDescent="0.2">
      <c r="A13" s="45">
        <v>39878</v>
      </c>
      <c r="B13" s="46" t="s">
        <v>9</v>
      </c>
      <c r="C13" s="42" t="s">
        <v>14</v>
      </c>
      <c r="D13" s="42" t="s">
        <v>15</v>
      </c>
    </row>
    <row r="14" spans="1:14" x14ac:dyDescent="0.2">
      <c r="A14" s="45">
        <v>39947</v>
      </c>
      <c r="B14" s="46" t="s">
        <v>9</v>
      </c>
      <c r="C14" s="42" t="s">
        <v>17</v>
      </c>
      <c r="D14" s="42" t="s">
        <v>18</v>
      </c>
    </row>
    <row r="15" spans="1:14" ht="25.5" x14ac:dyDescent="0.2">
      <c r="A15" s="45">
        <v>40023</v>
      </c>
      <c r="B15" s="46" t="s">
        <v>9</v>
      </c>
      <c r="C15" s="42" t="s">
        <v>14</v>
      </c>
      <c r="D15" s="42" t="s">
        <v>11</v>
      </c>
    </row>
    <row r="16" spans="1:14" x14ac:dyDescent="0.2">
      <c r="A16" s="45">
        <v>40158</v>
      </c>
      <c r="B16" s="46" t="s">
        <v>9</v>
      </c>
      <c r="C16" s="42" t="s">
        <v>14</v>
      </c>
      <c r="D16" s="42" t="s">
        <v>1</v>
      </c>
    </row>
    <row r="17" spans="1:4" x14ac:dyDescent="0.2">
      <c r="A17" s="45">
        <v>40564</v>
      </c>
      <c r="B17" s="46" t="s">
        <v>9</v>
      </c>
      <c r="C17" s="42" t="s">
        <v>14</v>
      </c>
      <c r="D17" s="42" t="s">
        <v>115</v>
      </c>
    </row>
    <row r="18" spans="1:4" ht="25.5" x14ac:dyDescent="0.2">
      <c r="A18" s="45">
        <v>41045</v>
      </c>
      <c r="B18" s="46" t="s">
        <v>9</v>
      </c>
      <c r="C18" s="42" t="s">
        <v>116</v>
      </c>
      <c r="D18" s="42" t="s">
        <v>117</v>
      </c>
    </row>
    <row r="19" spans="1:4" x14ac:dyDescent="0.2">
      <c r="A19" s="45">
        <v>41145</v>
      </c>
      <c r="B19" s="46" t="s">
        <v>9</v>
      </c>
      <c r="C19" s="42" t="s">
        <v>14</v>
      </c>
      <c r="D19" s="42" t="s">
        <v>118</v>
      </c>
    </row>
    <row r="20" spans="1:4" ht="38.25" x14ac:dyDescent="0.2">
      <c r="A20" s="45">
        <v>41515</v>
      </c>
      <c r="B20" s="55" t="s">
        <v>9</v>
      </c>
      <c r="C20" s="56" t="s">
        <v>116</v>
      </c>
      <c r="D20" s="56" t="s">
        <v>212</v>
      </c>
    </row>
    <row r="21" spans="1:4" x14ac:dyDescent="0.2">
      <c r="A21" s="45"/>
      <c r="B21" s="46"/>
      <c r="C21" s="42"/>
      <c r="D21" s="42"/>
    </row>
    <row r="22" spans="1:4" x14ac:dyDescent="0.2">
      <c r="A22" s="45"/>
      <c r="B22" s="46"/>
      <c r="C22" s="42"/>
      <c r="D22" s="42"/>
    </row>
    <row r="23" spans="1:4" x14ac:dyDescent="0.2">
      <c r="A23" s="45"/>
      <c r="B23" s="46"/>
      <c r="C23" s="42"/>
      <c r="D23" s="42"/>
    </row>
    <row r="24" spans="1:4" x14ac:dyDescent="0.2">
      <c r="A24" s="45"/>
      <c r="B24" s="46"/>
      <c r="C24" s="42"/>
      <c r="D24" s="42"/>
    </row>
    <row r="25" spans="1:4" x14ac:dyDescent="0.2">
      <c r="A25" s="17"/>
      <c r="B25" s="17"/>
    </row>
    <row r="26" spans="1:4" x14ac:dyDescent="0.2">
      <c r="A26" s="17"/>
      <c r="B26" s="17"/>
    </row>
    <row r="27" spans="1:4" x14ac:dyDescent="0.2">
      <c r="A27" s="17"/>
      <c r="B27" s="17"/>
    </row>
    <row r="28" spans="1:4" x14ac:dyDescent="0.2">
      <c r="A28" s="17"/>
      <c r="B28" s="17"/>
    </row>
    <row r="29" spans="1:4" x14ac:dyDescent="0.2">
      <c r="A29" s="17"/>
      <c r="B29" s="17"/>
    </row>
    <row r="30" spans="1:4" x14ac:dyDescent="0.2">
      <c r="A30" s="17"/>
      <c r="B30" s="17"/>
    </row>
    <row r="31" spans="1:4" x14ac:dyDescent="0.2">
      <c r="A31" s="17"/>
      <c r="B31" s="17"/>
    </row>
    <row r="32" spans="1:4" x14ac:dyDescent="0.2">
      <c r="A32" s="17"/>
      <c r="B32" s="17"/>
    </row>
    <row r="33" spans="1:2" x14ac:dyDescent="0.2">
      <c r="A33" s="17"/>
      <c r="B33" s="17"/>
    </row>
    <row r="34" spans="1:2" x14ac:dyDescent="0.2">
      <c r="A34" s="17"/>
      <c r="B34" s="17"/>
    </row>
    <row r="35" spans="1:2" x14ac:dyDescent="0.2">
      <c r="A35" s="17"/>
      <c r="B35" s="17"/>
    </row>
    <row r="36" spans="1:2" x14ac:dyDescent="0.2">
      <c r="A36" s="17"/>
      <c r="B36" s="17"/>
    </row>
    <row r="37" spans="1:2" x14ac:dyDescent="0.2">
      <c r="A37" s="17"/>
      <c r="B37" s="17"/>
    </row>
    <row r="38" spans="1:2" x14ac:dyDescent="0.2">
      <c r="A38" s="17"/>
      <c r="B38" s="17"/>
    </row>
    <row r="39" spans="1:2" x14ac:dyDescent="0.2">
      <c r="A39" s="17"/>
      <c r="B39" s="17"/>
    </row>
    <row r="40" spans="1:2" x14ac:dyDescent="0.2">
      <c r="A40" s="17"/>
      <c r="B40" s="17"/>
    </row>
    <row r="41" spans="1:2" x14ac:dyDescent="0.2">
      <c r="A41" s="17"/>
      <c r="B41" s="17"/>
    </row>
    <row r="42" spans="1:2" x14ac:dyDescent="0.2">
      <c r="A42" s="17"/>
      <c r="B42" s="17"/>
    </row>
    <row r="43" spans="1:2" x14ac:dyDescent="0.2">
      <c r="A43" s="17"/>
      <c r="B43" s="17"/>
    </row>
    <row r="44" spans="1:2" x14ac:dyDescent="0.2">
      <c r="A44" s="17"/>
      <c r="B44" s="17"/>
    </row>
    <row r="45" spans="1:2" x14ac:dyDescent="0.2">
      <c r="A45" s="17"/>
      <c r="B45" s="17"/>
    </row>
    <row r="46" spans="1:2" x14ac:dyDescent="0.2">
      <c r="A46" s="17"/>
      <c r="B46" s="17"/>
    </row>
    <row r="47" spans="1:2" x14ac:dyDescent="0.2">
      <c r="A47" s="17"/>
      <c r="B47" s="17"/>
    </row>
    <row r="48" spans="1:2" x14ac:dyDescent="0.2">
      <c r="A48" s="17"/>
      <c r="B48" s="17"/>
    </row>
    <row r="49" spans="1:2" x14ac:dyDescent="0.2">
      <c r="A49" s="17"/>
      <c r="B49" s="17"/>
    </row>
    <row r="50" spans="1:2" x14ac:dyDescent="0.2">
      <c r="A50" s="17"/>
      <c r="B50" s="17"/>
    </row>
    <row r="51" spans="1:2" x14ac:dyDescent="0.2">
      <c r="A51" s="17"/>
      <c r="B51" s="17"/>
    </row>
    <row r="52" spans="1:2" x14ac:dyDescent="0.2">
      <c r="A52" s="17"/>
      <c r="B52" s="17"/>
    </row>
    <row r="53" spans="1:2" x14ac:dyDescent="0.2">
      <c r="A53" s="17"/>
      <c r="B53" s="17"/>
    </row>
    <row r="54" spans="1:2" x14ac:dyDescent="0.2">
      <c r="A54" s="17"/>
      <c r="B54" s="17"/>
    </row>
    <row r="55" spans="1:2" x14ac:dyDescent="0.2">
      <c r="A55" s="17"/>
      <c r="B55" s="17"/>
    </row>
    <row r="56" spans="1:2" x14ac:dyDescent="0.2">
      <c r="A56" s="17"/>
      <c r="B56" s="17"/>
    </row>
    <row r="57" spans="1:2" x14ac:dyDescent="0.2">
      <c r="A57" s="17"/>
      <c r="B57" s="17"/>
    </row>
    <row r="58" spans="1:2" x14ac:dyDescent="0.2">
      <c r="A58" s="17"/>
      <c r="B58" s="17"/>
    </row>
    <row r="59" spans="1:2" x14ac:dyDescent="0.2">
      <c r="A59" s="17"/>
      <c r="B59" s="17"/>
    </row>
    <row r="60" spans="1:2" x14ac:dyDescent="0.2">
      <c r="A60" s="17"/>
      <c r="B60" s="17"/>
    </row>
    <row r="61" spans="1:2" x14ac:dyDescent="0.2">
      <c r="A61" s="17"/>
      <c r="B61" s="17"/>
    </row>
    <row r="62" spans="1:2" x14ac:dyDescent="0.2">
      <c r="A62" s="17"/>
      <c r="B62" s="17"/>
    </row>
    <row r="63" spans="1:2" x14ac:dyDescent="0.2">
      <c r="A63" s="17"/>
      <c r="B63" s="17"/>
    </row>
    <row r="64" spans="1:2" x14ac:dyDescent="0.2">
      <c r="A64" s="17"/>
      <c r="B64" s="17"/>
    </row>
    <row r="65" spans="1:2" x14ac:dyDescent="0.2">
      <c r="A65" s="17"/>
      <c r="B65" s="17"/>
    </row>
    <row r="66" spans="1:2" x14ac:dyDescent="0.2">
      <c r="A66" s="17"/>
      <c r="B66" s="17"/>
    </row>
    <row r="67" spans="1:2" x14ac:dyDescent="0.2">
      <c r="A67" s="17"/>
      <c r="B67" s="17"/>
    </row>
    <row r="68" spans="1:2" x14ac:dyDescent="0.2">
      <c r="B68" s="17"/>
    </row>
    <row r="69" spans="1:2" x14ac:dyDescent="0.2">
      <c r="B69" s="17"/>
    </row>
    <row r="70" spans="1:2" x14ac:dyDescent="0.2">
      <c r="B70" s="17"/>
    </row>
    <row r="71" spans="1:2" x14ac:dyDescent="0.2">
      <c r="B71" s="17"/>
    </row>
    <row r="72" spans="1:2" x14ac:dyDescent="0.2">
      <c r="B72" s="17"/>
    </row>
    <row r="73" spans="1:2" x14ac:dyDescent="0.2">
      <c r="B73" s="17"/>
    </row>
    <row r="74" spans="1:2" x14ac:dyDescent="0.2">
      <c r="B74" s="17"/>
    </row>
    <row r="75" spans="1:2" x14ac:dyDescent="0.2">
      <c r="B75" s="17"/>
    </row>
    <row r="76" spans="1:2" x14ac:dyDescent="0.2">
      <c r="B76" s="17"/>
    </row>
    <row r="77" spans="1:2" x14ac:dyDescent="0.2">
      <c r="B77" s="17"/>
    </row>
  </sheetData>
  <mergeCells count="3">
    <mergeCell ref="A1:D1"/>
    <mergeCell ref="A3:D3"/>
    <mergeCell ref="A2:D2"/>
  </mergeCells>
  <phoneticPr fontId="10" type="noConversion"/>
  <printOptions horizontalCentered="1"/>
  <pageMargins left="0.25" right="0.25" top="1" bottom="1" header="0.5" footer="0.5"/>
  <pageSetup fitToHeight="0" orientation="portrait" r:id="rId1"/>
  <headerFooter alignWithMargins="0">
    <oddHeader>&amp;C&amp;"Arial,Bold"&amp;A</oddHeader>
    <oddFooter>&amp;L&amp;8&amp;F; &amp;A; 21 Jan 2011&amp;R&amp;8Page &amp;P of &amp;N
Print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986B56E4107304C9F6551B41A2698B8" ma:contentTypeVersion="0" ma:contentTypeDescription="Create a new document." ma:contentTypeScope="" ma:versionID="d70b26f1f65ce9abd394754d20b0fd2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464F1-FD08-48F6-BBFF-2F69CCAEA129}">
  <ds:schemaRefs>
    <ds:schemaRef ds:uri="http://schemas.microsoft.com/sharepoint/v3/contenttype/forms"/>
  </ds:schemaRefs>
</ds:datastoreItem>
</file>

<file path=customXml/itemProps2.xml><?xml version="1.0" encoding="utf-8"?>
<ds:datastoreItem xmlns:ds="http://schemas.openxmlformats.org/officeDocument/2006/customXml" ds:itemID="{4C91149B-3070-4333-9652-EEB4557E6739}">
  <ds:schemaRefs>
    <ds:schemaRef ds:uri="http://schemas.microsoft.com/office/2006/documentManagement/types"/>
    <ds:schemaRef ds:uri="http://schemas.microsoft.com/office/2006/metadata/propertie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542962A-15C8-49C7-8041-6577FA6F01B1}">
  <ds:schemaRefs>
    <ds:schemaRef ds:uri="http://schemas.microsoft.com/office/2006/metadata/longProperties"/>
  </ds:schemaRefs>
</ds:datastoreItem>
</file>

<file path=customXml/itemProps4.xml><?xml version="1.0" encoding="utf-8"?>
<ds:datastoreItem xmlns:ds="http://schemas.openxmlformats.org/officeDocument/2006/customXml" ds:itemID="{769FF281-5ACE-4628-B97C-EF1D1E2DE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Audit Questionnaire</vt:lpstr>
      <vt:lpstr>Instructions</vt:lpstr>
      <vt:lpstr>Change History</vt:lpstr>
      <vt:lpstr>'Audit Questionnaire'!Print_Area</vt:lpstr>
      <vt:lpstr>Instructions!Print_Area</vt:lpstr>
      <vt:lpstr>'Audit Questionnaire'!Print_Titles</vt:lpstr>
    </vt:vector>
  </TitlesOfParts>
  <Manager>Quality Director</Manager>
  <Company>John Deere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JDS-G223 Supplier Quality System Questionnaire</dc:title>
  <dc:subject>Last Updated 17-Jul-08</dc:subject>
  <dc:creator>HuntWendellC@JohnDeere.com</dc:creator>
  <cp:keywords>Survey Questionnaire</cp:keywords>
  <cp:lastModifiedBy>Wendell C Hunt</cp:lastModifiedBy>
  <cp:lastPrinted>2013-10-21T19:48:05Z</cp:lastPrinted>
  <dcterms:created xsi:type="dcterms:W3CDTF">2002-01-30T16:38:49Z</dcterms:created>
  <dcterms:modified xsi:type="dcterms:W3CDTF">2015-07-20T14:51:00Z</dcterms:modified>
  <cp:category>Suppy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display_urn:schemas-microsoft-com:office:office#Owner">
    <vt:lpwstr>Ku K'uang J</vt:lpwstr>
  </property>
  <property fmtid="{D5CDD505-2E9C-101B-9397-08002B2CF9AE}" pid="5" name="ContentTypeId">
    <vt:lpwstr>0x010100A986B56E4107304C9F6551B41A2698B8</vt:lpwstr>
  </property>
</Properties>
</file>