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12" documentId="13_ncr:1_{AFC43636-A801-4FEC-B4FE-525E230E9EBD}" xr6:coauthVersionLast="47" xr6:coauthVersionMax="47" xr10:uidLastSave="{4F7A821F-FE43-49C8-8EB1-6BD220364B59}"/>
  <bookViews>
    <workbookView xWindow="-23148" yWindow="-108" windowWidth="23256" windowHeight="12576" xr2:uid="{00000000-000D-0000-FFFF-FFFF00000000}"/>
  </bookViews>
  <sheets>
    <sheet name="Form Instructions" sheetId="13" r:id="rId1"/>
    <sheet name="Process Information" sheetId="14" r:id="rId2"/>
    <sheet name="Primer Process Information" sheetId="17" state="hidden" r:id="rId3"/>
    <sheet name="Results Table" sheetId="12" r:id="rId4"/>
    <sheet name="Edge Coverage Report" sheetId="16" r:id="rId5"/>
    <sheet name="Photo Key" sheetId="18" r:id="rId6"/>
    <sheet name="Photo Sub. B" sheetId="19" r:id="rId7"/>
    <sheet name="Photo Sub. C1" sheetId="20" r:id="rId8"/>
    <sheet name="Photo Sub. C2" sheetId="21" state="hidden" r:id="rId9"/>
    <sheet name="Photo Sub. C3" sheetId="22" state="hidden" r:id="rId10"/>
  </sheets>
  <definedNames>
    <definedName name="Dropdown9" localSheetId="3">'Results Table'!#REF!</definedName>
    <definedName name="_xlnm.Print_Area" localSheetId="4">'Edge Coverage Report'!$A$1:$L$120</definedName>
    <definedName name="_xlnm.Print_Area" localSheetId="0">'Form Instructions'!$A$1:$N$110</definedName>
    <definedName name="_xlnm.Print_Area" localSheetId="6">'Photo Sub. B'!$A$1:$E$363</definedName>
    <definedName name="_xlnm.Print_Area" localSheetId="7">'Photo Sub. C1'!$A$1:$E$261</definedName>
    <definedName name="_xlnm.Print_Area" localSheetId="8">'Photo Sub. C2'!$A$1:$E$261</definedName>
    <definedName name="_xlnm.Print_Area" localSheetId="9">'Photo Sub. C3'!$A$1:$E$261</definedName>
    <definedName name="_xlnm.Print_Area" localSheetId="2">'Primer Process Information'!$A$1:$L$104</definedName>
    <definedName name="_xlnm.Print_Area" localSheetId="3">'Results Table'!$B$1:$M$43</definedName>
    <definedName name="_xlnm.Print_Titles" localSheetId="2">'Primer Process Information'!$3:$4</definedName>
    <definedName name="_xlnm.Print_Titles" localSheetId="1">'Process Information'!$3:$4</definedName>
    <definedName name="_xlnm.Print_Titles" localSheetId="3">'Results Table'!$2:$2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2" i="19" l="1"/>
  <c r="B274" i="19"/>
  <c r="B221" i="19"/>
  <c r="B167" i="19"/>
  <c r="B113" i="19"/>
  <c r="B58" i="19"/>
  <c r="B3" i="19"/>
  <c r="P36" i="12" l="1"/>
  <c r="P35" i="12"/>
  <c r="P34" i="12"/>
  <c r="E81" i="14"/>
  <c r="E82" i="14"/>
  <c r="E80" i="14"/>
  <c r="O88" i="14"/>
  <c r="N88" i="14"/>
  <c r="P37" i="12" l="1"/>
  <c r="P74" i="14"/>
  <c r="P78" i="14" l="1"/>
  <c r="P77" i="14"/>
  <c r="P75" i="14"/>
  <c r="P76" i="14" s="1"/>
  <c r="M2" i="12"/>
  <c r="N87" i="14"/>
  <c r="N95" i="14" s="1"/>
  <c r="O87" i="14"/>
  <c r="O91" i="14" s="1"/>
  <c r="O95" i="14" l="1"/>
  <c r="O93" i="14"/>
  <c r="N92" i="14"/>
  <c r="N89" i="14"/>
  <c r="N100" i="14" s="1"/>
  <c r="N93" i="14"/>
  <c r="N90" i="14"/>
  <c r="N94" i="14"/>
  <c r="N91" i="14"/>
  <c r="O94" i="14"/>
  <c r="O90" i="14"/>
  <c r="O89" i="14"/>
  <c r="O100" i="14" s="1"/>
  <c r="O92" i="14"/>
  <c r="O70" i="14" l="1"/>
  <c r="B71" i="14" s="1"/>
  <c r="F9" i="17" l="1"/>
  <c r="E9" i="17"/>
  <c r="F8" i="17"/>
  <c r="J5" i="17"/>
  <c r="E7" i="17"/>
  <c r="E6" i="17"/>
  <c r="P52" i="17" l="1"/>
  <c r="P51" i="17"/>
  <c r="P50" i="17"/>
  <c r="P49" i="17"/>
  <c r="P48" i="17"/>
  <c r="K3" i="14" l="1"/>
  <c r="B88" i="14" l="1"/>
  <c r="B87" i="14"/>
  <c r="B86" i="14"/>
  <c r="R16" i="12" l="1"/>
  <c r="R17" i="12" s="1"/>
  <c r="F8" i="16" l="1"/>
  <c r="G8" i="16" s="1"/>
  <c r="F9" i="16"/>
  <c r="G9" i="16" s="1"/>
  <c r="F10" i="16"/>
  <c r="G10" i="16" s="1"/>
  <c r="F11" i="16"/>
  <c r="G11" i="16" s="1"/>
  <c r="F12" i="16"/>
  <c r="G12" i="16" s="1"/>
  <c r="F7" i="16"/>
  <c r="G7" i="16" s="1"/>
  <c r="F6" i="16"/>
  <c r="G6" i="16" s="1"/>
  <c r="T5" i="16" l="1"/>
  <c r="O16" i="12"/>
  <c r="O17" i="12" s="1"/>
  <c r="D10" i="16" l="1"/>
  <c r="D11" i="16"/>
  <c r="D12" i="16"/>
  <c r="D7" i="16"/>
  <c r="D8" i="16"/>
  <c r="D9" i="16"/>
  <c r="D6" i="16"/>
  <c r="A114" i="16" l="1"/>
  <c r="E12" i="16"/>
  <c r="A78" i="16"/>
  <c r="E9" i="16"/>
  <c r="A102" i="16"/>
  <c r="E11" i="16"/>
  <c r="A54" i="16"/>
  <c r="E7" i="16"/>
  <c r="A66" i="16"/>
  <c r="E8" i="16"/>
  <c r="A90" i="16"/>
  <c r="E10" i="16"/>
  <c r="A42" i="16"/>
  <c r="E6" i="16"/>
  <c r="A17" i="16"/>
  <c r="A27" i="16"/>
  <c r="A23" i="16"/>
  <c r="A33" i="16"/>
  <c r="A20" i="16"/>
  <c r="A30" i="16"/>
  <c r="A32" i="16"/>
  <c r="A22" i="16"/>
  <c r="A18" i="16"/>
  <c r="A28" i="16"/>
  <c r="A19" i="16"/>
  <c r="A29" i="16"/>
  <c r="A31" i="16"/>
  <c r="A21" i="16"/>
  <c r="O8" i="16"/>
  <c r="O17" i="16" s="1"/>
  <c r="O7" i="16"/>
  <c r="O16" i="16" s="1"/>
  <c r="O6" i="16"/>
  <c r="O15" i="16" s="1"/>
  <c r="O18" i="16" s="1"/>
  <c r="P20" i="12" l="1"/>
  <c r="R20" i="12" l="1"/>
  <c r="Q20" i="12"/>
  <c r="J10" i="17"/>
  <c r="P49" i="14" l="1"/>
  <c r="P50" i="14"/>
  <c r="P51" i="14"/>
  <c r="P52" i="14"/>
  <c r="P48" i="14"/>
  <c r="Q16" i="12"/>
  <c r="Q17" i="12" s="1"/>
  <c r="P16" i="12"/>
  <c r="P17" i="12" s="1"/>
  <c r="R15" i="12" l="1"/>
  <c r="O11" i="12"/>
  <c r="E2" i="12"/>
  <c r="J24" i="14"/>
  <c r="P4" i="12"/>
  <c r="O3" i="12"/>
  <c r="B14" i="12" s="1"/>
  <c r="D23" i="14"/>
  <c r="P73" i="14" s="1"/>
  <c r="P79" i="14" s="1"/>
  <c r="K4" i="14" s="1"/>
  <c r="D24" i="14"/>
  <c r="D25" i="14"/>
  <c r="D26" i="14"/>
  <c r="D27" i="14"/>
  <c r="D28" i="14"/>
  <c r="J23" i="14"/>
  <c r="J25" i="14"/>
  <c r="B2" i="12" l="1"/>
  <c r="B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3" authorId="0" shapeId="0" xr:uid="{00000000-0006-0000-0300-000001000000}">
      <text>
        <r>
          <rPr>
            <sz val="9"/>
            <color indexed="81"/>
            <rFont val="Tahoma"/>
            <family val="2"/>
          </rPr>
          <t xml:space="preserve">Requirements defined with the "X" designation are defined here.  Double click in cell to add description.
</t>
        </r>
      </text>
    </comment>
    <comment ref="C33" authorId="0" shapeId="0" xr:uid="{00000000-0006-0000-0300-000002000000}">
      <text>
        <r>
          <rPr>
            <sz val="9"/>
            <color indexed="81"/>
            <rFont val="Tahoma"/>
            <family val="2"/>
          </rPr>
          <t>Define requirement for "X" requirement here.</t>
        </r>
      </text>
    </comment>
  </commentList>
</comments>
</file>

<file path=xl/sharedStrings.xml><?xml version="1.0" encoding="utf-8"?>
<sst xmlns="http://schemas.openxmlformats.org/spreadsheetml/2006/main" count="1033" uniqueCount="483">
  <si>
    <t>JDM F17X2: Primary Paint Process Qualification Request</t>
  </si>
  <si>
    <t>General Information and Instructions</t>
  </si>
  <si>
    <r>
      <t>1)</t>
    </r>
    <r>
      <rPr>
        <sz val="7"/>
        <rFont val="Times New Roman"/>
        <family val="1"/>
      </rPr>
      <t xml:space="preserve">    </t>
    </r>
    <r>
      <rPr>
        <b/>
        <sz val="10"/>
        <rFont val="Arial"/>
        <family val="2"/>
      </rPr>
      <t>Prerequisites for Qualification</t>
    </r>
  </si>
  <si>
    <t xml:space="preserve">All Paint Qualification submissions are subject to review.  Submissions that do not meet the following requirements, or that are not submitted per these form instructions, will be rejected. </t>
  </si>
  <si>
    <t>●</t>
  </si>
  <si>
    <t xml:space="preserve">The paint processes must meet the prerequisites for the paint performance requirement as outlined in JDV30.  </t>
  </si>
  <si>
    <t>John Deere Preferred Paint Suppliers by Application:</t>
  </si>
  <si>
    <t>Liquid</t>
  </si>
  <si>
    <t>Powder</t>
  </si>
  <si>
    <t>E-Coat</t>
  </si>
  <si>
    <t>Gross &amp; Perthun</t>
  </si>
  <si>
    <t>PPG</t>
  </si>
  <si>
    <t>Akzo Nobel*</t>
  </si>
  <si>
    <t>*Akzo Nobel is preferred for powder at tier level suppliers only.</t>
  </si>
  <si>
    <r>
      <t>2)</t>
    </r>
    <r>
      <rPr>
        <sz val="7"/>
        <rFont val="Times New Roman"/>
        <family val="1"/>
      </rPr>
      <t xml:space="preserve">     </t>
    </r>
    <r>
      <rPr>
        <b/>
        <sz val="10"/>
        <rFont val="Arial"/>
        <family val="2"/>
      </rPr>
      <t>Lead Free Requirement</t>
    </r>
  </si>
  <si>
    <r>
      <t>3)</t>
    </r>
    <r>
      <rPr>
        <sz val="7"/>
        <rFont val="Times New Roman"/>
        <family val="1"/>
      </rPr>
      <t xml:space="preserve">     </t>
    </r>
    <r>
      <rPr>
        <b/>
        <sz val="10"/>
        <rFont val="Arial"/>
        <family val="2"/>
      </rPr>
      <t>Additional Information</t>
    </r>
  </si>
  <si>
    <t>This process is used to qualify a paint process per JDM F17X2 requirements.  If this form is being used to qualify a process change, a Supplier Change Request (SCR) may also be required, which is managed by the factory that is consuming the product.</t>
  </si>
  <si>
    <t>Responsibilities for Completing this Form</t>
  </si>
  <si>
    <t xml:space="preserve">Complete the "Requesting Unit and Requirement Information" table on the Process Information sheet </t>
  </si>
  <si>
    <t>Save the file with a new name, replacing the word BLANK with the supplier name and paint requirement.</t>
  </si>
  <si>
    <t>Forward the document to the supplier of the parts requiring paint qualification.</t>
  </si>
  <si>
    <r>
      <t xml:space="preserve">2)  The </t>
    </r>
    <r>
      <rPr>
        <b/>
        <sz val="10"/>
        <rFont val="Arial"/>
        <family val="2"/>
      </rPr>
      <t>tier 1 supplier</t>
    </r>
    <r>
      <rPr>
        <sz val="10"/>
        <rFont val="Arial"/>
        <family val="2"/>
      </rPr>
      <t xml:space="preserve"> must complete the following actions:  </t>
    </r>
  </si>
  <si>
    <t xml:space="preserve">Complete the "Part Supplier Information" table on the Process Information sheet </t>
  </si>
  <si>
    <t>Identify the substrates that require qualification in the "Painted Panel Submission Information" on the Process Information sheet.</t>
  </si>
  <si>
    <r>
      <t xml:space="preserve">3)  The </t>
    </r>
    <r>
      <rPr>
        <b/>
        <sz val="10"/>
        <rFont val="Arial"/>
        <family val="2"/>
      </rPr>
      <t>painting facility</t>
    </r>
    <r>
      <rPr>
        <sz val="10"/>
        <rFont val="Arial"/>
        <family val="2"/>
      </rPr>
      <t xml:space="preserve"> </t>
    </r>
    <r>
      <rPr>
        <b/>
        <sz val="10"/>
        <rFont val="Arial"/>
        <family val="2"/>
      </rPr>
      <t>or tier 1 supplier</t>
    </r>
    <r>
      <rPr>
        <sz val="10"/>
        <rFont val="Arial"/>
        <family val="2"/>
      </rPr>
      <t xml:space="preserve"> must complete following tables in the process information sheet:  "Painting Facility Information", "Topcoat Information", "Primer Information", and "Pretreatment Process Information".</t>
    </r>
  </si>
  <si>
    <t>continued on page 2</t>
  </si>
  <si>
    <t>Preparing Samples for Qualification Testing</t>
  </si>
  <si>
    <t>JDM F17X2 qualification requires both lab panels (substrate B) and production substrate (substrate C).  All samples must be processed through the production paint process, including the pretreatment process.</t>
  </si>
  <si>
    <r>
      <rPr>
        <b/>
        <u/>
        <sz val="10"/>
        <rFont val="Arial"/>
        <family val="2"/>
      </rPr>
      <t>Substrate B</t>
    </r>
    <r>
      <rPr>
        <b/>
        <sz val="10"/>
        <rFont val="Arial"/>
        <family val="2"/>
      </rPr>
      <t>:</t>
    </r>
    <r>
      <rPr>
        <b/>
        <sz val="7"/>
        <rFont val="Times New Roman"/>
        <family val="1"/>
      </rPr>
      <t xml:space="preserve">    </t>
    </r>
    <r>
      <rPr>
        <b/>
        <sz val="10"/>
        <rFont val="Arial"/>
        <family val="2"/>
      </rPr>
      <t>Eight (8) 4" x 12" Lab Panels (0.032” Thickness) according to JDQ 1B</t>
    </r>
  </si>
  <si>
    <t>(100mm x 300mm x 0.8mm thick panels may be used)</t>
  </si>
  <si>
    <t>These panels shall be cold rolled steel conforming to the JDQ 1B standard</t>
  </si>
  <si>
    <t>Lab Panels can be purchased through ACT Test Panels (www.acttestpanels.com) or Q-Panel (www.q-panel.com)</t>
  </si>
  <si>
    <t>Note: If all Substrate C materials are non-ferrous, then only one substrate B panels is required for instrumental color and gloss measurements.</t>
  </si>
  <si>
    <r>
      <rPr>
        <b/>
        <u/>
        <sz val="10"/>
        <rFont val="Arial"/>
        <family val="2"/>
      </rPr>
      <t>Substrate C</t>
    </r>
    <r>
      <rPr>
        <b/>
        <sz val="10"/>
        <rFont val="Arial"/>
        <family val="2"/>
      </rPr>
      <t>:</t>
    </r>
    <r>
      <rPr>
        <b/>
        <sz val="7"/>
        <rFont val="Times New Roman"/>
        <family val="1"/>
      </rPr>
      <t xml:space="preserve">    </t>
    </r>
    <r>
      <rPr>
        <b/>
        <sz val="10"/>
        <rFont val="Arial"/>
        <family val="2"/>
      </rPr>
      <t xml:space="preserve">Eight (8) Samples of </t>
    </r>
    <r>
      <rPr>
        <b/>
        <u/>
        <sz val="10"/>
        <rFont val="Arial"/>
        <family val="2"/>
      </rPr>
      <t>Each</t>
    </r>
    <r>
      <rPr>
        <b/>
        <sz val="10"/>
        <rFont val="Arial"/>
        <family val="2"/>
      </rPr>
      <t xml:space="preserve"> Production Substrate (Hot Rolled, Cold Rolled, Cast Iron, etc.)</t>
    </r>
  </si>
  <si>
    <t>Samples must measure approximately 4” x 6” to 4” x 12”  (100mm x 150mm to 100mm x 300mm)</t>
  </si>
  <si>
    <r>
      <t xml:space="preserve">Note:  </t>
    </r>
    <r>
      <rPr>
        <b/>
        <u/>
        <sz val="10"/>
        <rFont val="Arial"/>
        <family val="2"/>
      </rPr>
      <t>This form should not be used for plastic substrates</t>
    </r>
    <r>
      <rPr>
        <sz val="10"/>
        <rFont val="Arial"/>
        <family val="2"/>
      </rPr>
      <t>.  The form for painted plastics is available on JDSN and to John Deere employees at the SharePoint site listed at the end of these instructions.</t>
    </r>
  </si>
  <si>
    <r>
      <rPr>
        <b/>
        <u/>
        <sz val="10"/>
        <rFont val="Arial"/>
        <family val="2"/>
      </rPr>
      <t>Edge Coverage Samples</t>
    </r>
    <r>
      <rPr>
        <b/>
        <sz val="10"/>
        <rFont val="Arial"/>
        <family val="2"/>
      </rPr>
      <t xml:space="preserve">: </t>
    </r>
  </si>
  <si>
    <t xml:space="preserve">If DTW 1359 Edge Coverage requirements exist, additional samples will be required.  </t>
  </si>
  <si>
    <t>Sample requirements will be defined on the Edge Coverage Report worksheet.</t>
  </si>
  <si>
    <t>Samples must be rectangular measuring approximately 4” x 6” to 4” x 12”  (100mm x 150mm to 100mm x 300mm)</t>
  </si>
  <si>
    <t>NOTE:  A separate form and samples are required for each color being qualified.  If more than two colors are painted in the same process, then additional topcoats can be qualified as secondary qualifications.  See JDM F17X2 for details.</t>
  </si>
  <si>
    <t>Submitting Forms and Samples for Qualification Testing</t>
  </si>
  <si>
    <t xml:space="preserve">Testing is to be conducted at a lab approved by Moline Technology Innovation Center (MTIC) to conduct JDM F17X2 qualification testing.  Most of our preferred paint suppliers have testing labs certified to conduct JDM F17X2 testing.  </t>
  </si>
  <si>
    <t>1)  Submitting the Forms to the testing facility</t>
  </si>
  <si>
    <t>For testing to be completed at MTIC, the completed form should be submitted per the instructions below.</t>
  </si>
  <si>
    <t>Send the forms in native format to the unit contact and the MTIC Paint Lab (email address listed below).</t>
  </si>
  <si>
    <t xml:space="preserve"> </t>
  </si>
  <si>
    <t>MTICPaintLab@JohnDeere.com</t>
  </si>
  <si>
    <t>If testing is completed at a preferred paint supplier lab, the testing lab will submit the forms to MTIC after testing is completed.  (Note: The Testing Lab information on the Process Information sheet must be filled out by the testing lab.)</t>
  </si>
  <si>
    <t>2)  Submitting Samples</t>
  </si>
  <si>
    <t>Contact the preferred paint supplier that you are using to find out if they have a testing facility approved to conduct JDM F17X2 testing, and if they will be able to complete the testing.  If they are not able to provide testing, untested samples may be submitted to the MTIC Paint Lab at the address below.</t>
  </si>
  <si>
    <t>Submit samples to:</t>
  </si>
  <si>
    <t>Moline Technology Innovation Center 
ATTN: Paint Lab
One John Deere Place
Moline, IL  61265-8089  USA</t>
  </si>
  <si>
    <t>3)  Tracking Projects</t>
  </si>
  <si>
    <t>For projects being tested at a preferred paint supplier lab, the painting facility can contact the paint supplier for status inquiries.</t>
  </si>
  <si>
    <t>continued on page 3</t>
  </si>
  <si>
    <t>2)  JDM F17 Print Designation Design</t>
  </si>
  <si>
    <t>3)  Each section of the designation has a correlating selection in the Process Information worksheet.</t>
  </si>
  <si>
    <t>a)  The Final Paint (Topcoat) Color Per JDM F9 needs to be entered in cell J34.</t>
  </si>
  <si>
    <t>b)  The Primer Color Per JDM F9 needs to be entered in cell J41.  If the print uses the F9ZZ color designation, list the actual color used for the primer.</t>
  </si>
  <si>
    <t>c)  The Final Paint Performance Level (or Primer Performance Level if there is not a topcoat) is to be entered in cell F8</t>
  </si>
  <si>
    <t>d)  Additional Requirements and/or exceptions (when applicable) need to be listed in cells B12 to F12</t>
  </si>
  <si>
    <t>4)  Print Designation Example</t>
  </si>
  <si>
    <t>JDM F17X2 Primary Paint Process Qualification Form</t>
  </si>
  <si>
    <t>Hide these columns</t>
  </si>
  <si>
    <t>Paint Process Information</t>
  </si>
  <si>
    <t>Validation Lists</t>
  </si>
  <si>
    <t>Required Fields</t>
  </si>
  <si>
    <t>Yes/No</t>
  </si>
  <si>
    <t>Performance Level</t>
  </si>
  <si>
    <t>Optional Fields</t>
  </si>
  <si>
    <t>Yes</t>
  </si>
  <si>
    <t>JDM F17 Level 1</t>
  </si>
  <si>
    <t xml:space="preserve">Requesting Unit and Paint Requirement Information </t>
  </si>
  <si>
    <t>Date</t>
  </si>
  <si>
    <t>Top-coat Supplier</t>
  </si>
  <si>
    <t>No</t>
  </si>
  <si>
    <t>JDM F17 Level 2</t>
  </si>
  <si>
    <t>John Deere Unit</t>
  </si>
  <si>
    <t>Akzo Nobel</t>
  </si>
  <si>
    <t>JDM F17 Level 3</t>
  </si>
  <si>
    <t>John Deere Unit Contact</t>
  </si>
  <si>
    <t>Process Type</t>
  </si>
  <si>
    <t>Performance Level (see paint designation on print)</t>
  </si>
  <si>
    <t>Automated Immersion Process</t>
  </si>
  <si>
    <t>Reason for Submission</t>
  </si>
  <si>
    <t xml:space="preserve">    Describe reason here</t>
  </si>
  <si>
    <t>Sherwin Williams</t>
  </si>
  <si>
    <t>Manual Immersion Process</t>
  </si>
  <si>
    <t>New Qualification</t>
  </si>
  <si>
    <t>Is this replacing an existing qualification?</t>
  </si>
  <si>
    <t>Valspar</t>
  </si>
  <si>
    <t>Automated Spray System</t>
  </si>
  <si>
    <t>Process Change</t>
  </si>
  <si>
    <t>List any additional requirements below (Superior Weathering, Chip Resistance, etc.)</t>
  </si>
  <si>
    <t>Other</t>
  </si>
  <si>
    <t>Blast Clean only</t>
  </si>
  <si>
    <t>No Topcoat</t>
  </si>
  <si>
    <t>Manual Spray Wand</t>
  </si>
  <si>
    <t>If DTW 1359 edge coverage is required, fill in the first table in the "Edge Coverage Report" worksheet to identify additional sample requirements.  (Note: Production substrates must first be identified below.)</t>
  </si>
  <si>
    <t>Prime-coat Supplier</t>
  </si>
  <si>
    <t>Part Supplier Information (first tier supplier)</t>
  </si>
  <si>
    <t>Primer List</t>
  </si>
  <si>
    <t>Supplier Name</t>
  </si>
  <si>
    <t>Supplier Number</t>
  </si>
  <si>
    <t>Cleaner Technology</t>
  </si>
  <si>
    <t>Street Address</t>
  </si>
  <si>
    <t>Primary Contact Name</t>
  </si>
  <si>
    <t>Acid Based</t>
  </si>
  <si>
    <t>City</t>
  </si>
  <si>
    <t>Contact Phone</t>
  </si>
  <si>
    <t>Alkaline based</t>
  </si>
  <si>
    <t>N/A- only one coat of paint</t>
  </si>
  <si>
    <t>State</t>
  </si>
  <si>
    <t>Contact email</t>
  </si>
  <si>
    <t>Iron Phosphate Cleaner</t>
  </si>
  <si>
    <t>Postal Code</t>
  </si>
  <si>
    <t>Is this part supplier also the Painter?</t>
  </si>
  <si>
    <t>Neutral</t>
  </si>
  <si>
    <t>Country</t>
  </si>
  <si>
    <t>No Primer</t>
  </si>
  <si>
    <t>Paint Type</t>
  </si>
  <si>
    <t>Painting Facility Information</t>
  </si>
  <si>
    <t>Pretreatment Chemical</t>
  </si>
  <si>
    <t>Liquid Spray</t>
  </si>
  <si>
    <t>Iron Phosphate</t>
  </si>
  <si>
    <t>Liquid Dip</t>
  </si>
  <si>
    <t>Zinc Phosphate</t>
  </si>
  <si>
    <t>Powder Coat</t>
  </si>
  <si>
    <t>Transition Metal (i.e. Zirconium)</t>
  </si>
  <si>
    <t>Process Name (line)</t>
  </si>
  <si>
    <t>Aftermarket/Repair</t>
  </si>
  <si>
    <t>Iron Phosphate in cleaner</t>
  </si>
  <si>
    <t>Do you paint laser cut steel on this line?</t>
  </si>
  <si>
    <t>Describe your laser oxide removal policy below:</t>
  </si>
  <si>
    <t>Resin Technology</t>
  </si>
  <si>
    <t>Acrylic</t>
  </si>
  <si>
    <t>Qualification Status List</t>
  </si>
  <si>
    <t>Alkyd</t>
  </si>
  <si>
    <t>JOHN DEERE ONLY</t>
  </si>
  <si>
    <t>Topcoat Information</t>
  </si>
  <si>
    <t>Epoxy</t>
  </si>
  <si>
    <t>Stages</t>
  </si>
  <si>
    <t>Failed - This substrate does not meet the requirements of JDM F17</t>
  </si>
  <si>
    <t>Top-coat supplier</t>
  </si>
  <si>
    <t>If other, list here</t>
  </si>
  <si>
    <t>Polyester</t>
  </si>
  <si>
    <t>Qualified - JDM F17 Level 1</t>
  </si>
  <si>
    <t>Urethane</t>
  </si>
  <si>
    <t>Qualified - JDM F17 Level 2</t>
  </si>
  <si>
    <t>Formula (Product Code)</t>
  </si>
  <si>
    <t>Paint Color</t>
  </si>
  <si>
    <t>Qualified - JDM F17 Level 3</t>
  </si>
  <si>
    <t>Part B, Mix Ratio</t>
  </si>
  <si>
    <t>Follow up required, see below.</t>
  </si>
  <si>
    <t>Cure Time (min)</t>
  </si>
  <si>
    <t>Cure Temperature</t>
  </si>
  <si>
    <t>select</t>
  </si>
  <si>
    <t>Conditional - See restrictions below.</t>
  </si>
  <si>
    <t>Sealer/Passivator</t>
  </si>
  <si>
    <t xml:space="preserve">Primer Information </t>
  </si>
  <si>
    <t>(Note: Primer may be required for JDM F17 Level 2 or Level 3.  Reference JDV30)</t>
  </si>
  <si>
    <t>Process Status List</t>
  </si>
  <si>
    <t>Prime-coat supplier</t>
  </si>
  <si>
    <t>Chrome</t>
  </si>
  <si>
    <t>Non-Chrome</t>
  </si>
  <si>
    <t>Failed - This process does not meet the requirements of JDM F17</t>
  </si>
  <si>
    <t>Dry-in-Place Sealer</t>
  </si>
  <si>
    <t>Qualified - This process is capable of meeting JDM F17 requirements</t>
  </si>
  <si>
    <t>None</t>
  </si>
  <si>
    <t>Conditional - Follow up required to complete qualification</t>
  </si>
  <si>
    <t>Are the primer and topcoat applied at the same supplier?</t>
  </si>
  <si>
    <t>Right click on the Process Information tab to unhide a sheet for the primer process information.</t>
  </si>
  <si>
    <t>Final Rinse before paint</t>
  </si>
  <si>
    <t>DI Water</t>
  </si>
  <si>
    <t>Pretreatment Process Information</t>
  </si>
  <si>
    <t>RO Water</t>
  </si>
  <si>
    <t>Additional Requirement List</t>
  </si>
  <si>
    <t>Number of Stages</t>
  </si>
  <si>
    <t>Chemical Supplier</t>
  </si>
  <si>
    <t>City Water</t>
  </si>
  <si>
    <t>Abrasive Blasting</t>
  </si>
  <si>
    <t>If yes, describe media</t>
  </si>
  <si>
    <t>Pickling Stage</t>
  </si>
  <si>
    <t>Color</t>
  </si>
  <si>
    <t>DTW 1359 Edge Corrosion</t>
  </si>
  <si>
    <t>Substrates</t>
  </si>
  <si>
    <t>Cold Rolled Steel</t>
  </si>
  <si>
    <t>F9A - John Deere Green</t>
  </si>
  <si>
    <t>Hot Rolled Steel (P&amp;O)</t>
  </si>
  <si>
    <t>F9H - John Deere Agricultural Yellow</t>
  </si>
  <si>
    <t>Painted Panel Submission Information (painted in the production process described above)</t>
  </si>
  <si>
    <t>Cast Iron</t>
  </si>
  <si>
    <t>F9LA - John Deere Industrial Yellow</t>
  </si>
  <si>
    <t>Restriction Choices</t>
  </si>
  <si>
    <t>Substrate B: Lab Panel Purchased WITHOUT Pretreatment</t>
  </si>
  <si>
    <t>Cast Aluminum</t>
  </si>
  <si>
    <t>F9TC - Industrial Charcoal</t>
  </si>
  <si>
    <t>Not approved for substrates &lt; 3 mm thick.  Follow up required for substrates &lt; 3 mm thick.</t>
  </si>
  <si>
    <t>Panel Product Code</t>
  </si>
  <si>
    <t>Comments</t>
  </si>
  <si>
    <t>Aluminum</t>
  </si>
  <si>
    <t>F9T - Low Gloss Black</t>
  </si>
  <si>
    <t>Not JDV 30 compliant.  Consult Global Paint Team Materials Engineering prior to sourcing.</t>
  </si>
  <si>
    <t>Type of Panel</t>
  </si>
  <si>
    <t>F9TR - Medium Gloss Black</t>
  </si>
  <si>
    <t>Primer only paint process.  Topcoats are required for products exposed to sunlight.</t>
  </si>
  <si>
    <t>Pretreatment</t>
  </si>
  <si>
    <t>Production Pretreatment</t>
  </si>
  <si>
    <t>F9AB - Dull Green</t>
  </si>
  <si>
    <t>Sealer</t>
  </si>
  <si>
    <t>Lab Panel Lists</t>
  </si>
  <si>
    <t>F9GL - Light Gray</t>
  </si>
  <si>
    <r>
      <t>Substrate C: Production Substrates for Qualification</t>
    </r>
    <r>
      <rPr>
        <sz val="10"/>
        <rFont val="Arial"/>
        <family val="2"/>
      </rPr>
      <t xml:space="preserve"> (note: lab panels do not qualify as production substrate)</t>
    </r>
  </si>
  <si>
    <t>F9KB - Light Buff</t>
  </si>
  <si>
    <t>Substrate 1</t>
  </si>
  <si>
    <t>F9KM - Desert Tan</t>
  </si>
  <si>
    <t>Non-Preferred Paint Supplier Validation</t>
  </si>
  <si>
    <t>F9KU - Light Stone</t>
  </si>
  <si>
    <t>YesNo</t>
  </si>
  <si>
    <t>As indicated in the form instructions, it is expected that the paint materials will be JDM F17X1 approved products from our preferred paint supplier list.  Decribe below the reason for not using a preferred paint supplier for your topcoat.</t>
  </si>
  <si>
    <t>Substrate 2</t>
  </si>
  <si>
    <t>F9KV - Medium Stone</t>
  </si>
  <si>
    <t>NoYes</t>
  </si>
  <si>
    <t>As indicated in the form instructions, it is expected that the paint materials will be JDM F17X1 approved products from our preferred paint supplier list.  Decribe below the reason for not using a preferred paint supplier for your primer.</t>
  </si>
  <si>
    <t>F9KW - Dark Stone</t>
  </si>
  <si>
    <t>NoNo</t>
  </si>
  <si>
    <t>As indicated in the form instructions, it is expected that the paint materials will be JDM F17X1 approved products from our preferred paint supplier list.  Decribe below the reason for not using a preferred paint supplier for your primer and topcoat.</t>
  </si>
  <si>
    <t>Substrate 3</t>
  </si>
  <si>
    <t>YesYes</t>
  </si>
  <si>
    <t>Note:  This form should not be used for plastic substrates.  Please use the JDM F17X2 Qualification Request Form for Plastic Substrates for non-metallic substrates.</t>
  </si>
  <si>
    <t>Lookup Value</t>
  </si>
  <si>
    <t>JDM F17X1 Status</t>
  </si>
  <si>
    <t>Qualified</t>
  </si>
  <si>
    <t>File Naming</t>
  </si>
  <si>
    <t>Qualified- Superior Weathering</t>
  </si>
  <si>
    <t>List any additional project related comments below:</t>
  </si>
  <si>
    <t>Conditional</t>
  </si>
  <si>
    <t>Not Qualified</t>
  </si>
  <si>
    <t>Testing Lab Information</t>
  </si>
  <si>
    <t>MTIC Paint Lab</t>
  </si>
  <si>
    <t>JDV 30 Status List</t>
  </si>
  <si>
    <r>
      <t xml:space="preserve">TESTING INFORMATION </t>
    </r>
    <r>
      <rPr>
        <sz val="10"/>
        <rFont val="Arial"/>
        <family val="2"/>
      </rPr>
      <t>(to be completed by testing facility)</t>
    </r>
  </si>
  <si>
    <t>One John Deere Place</t>
  </si>
  <si>
    <t>LAB NAME:</t>
  </si>
  <si>
    <t>CONTACT NAME:</t>
  </si>
  <si>
    <t>Moline, IL  61265</t>
  </si>
  <si>
    <t>Compliant</t>
  </si>
  <si>
    <t>STREET ADDRESS:</t>
  </si>
  <si>
    <t>CONTACT EMAIL:</t>
  </si>
  <si>
    <t>USA</t>
  </si>
  <si>
    <t>Not Compliant</t>
  </si>
  <si>
    <t>City, State, Postal Code</t>
  </si>
  <si>
    <t>India Paint Lab</t>
  </si>
  <si>
    <t>Not Applicable</t>
  </si>
  <si>
    <r>
      <t>RESULTS</t>
    </r>
    <r>
      <rPr>
        <sz val="10"/>
        <rFont val="Arial"/>
        <family val="2"/>
      </rPr>
      <t xml:space="preserve"> (to be completed by John Deere ONLY)</t>
    </r>
  </si>
  <si>
    <t>India</t>
  </si>
  <si>
    <t>Production Substrate</t>
  </si>
  <si>
    <t>Qualification Status</t>
  </si>
  <si>
    <t>Preferred Supplier Lookup</t>
  </si>
  <si>
    <t>Primer</t>
  </si>
  <si>
    <t>Topcoat</t>
  </si>
  <si>
    <t>Application</t>
  </si>
  <si>
    <t>Supplier</t>
  </si>
  <si>
    <t>JDV30 Compliance:</t>
  </si>
  <si>
    <t>Paint Process Status:</t>
  </si>
  <si>
    <t>Restrictions:</t>
  </si>
  <si>
    <t>Worwag</t>
  </si>
  <si>
    <t>Report Completed by:</t>
  </si>
  <si>
    <t>Date:</t>
  </si>
  <si>
    <r>
      <rPr>
        <u/>
        <sz val="10"/>
        <color theme="0"/>
        <rFont val="Arial"/>
        <family val="2"/>
      </rPr>
      <t>Follow Up Requirements</t>
    </r>
    <r>
      <rPr>
        <sz val="10"/>
        <color theme="0"/>
        <rFont val="Arial"/>
        <family val="2"/>
      </rPr>
      <t>:  All failures identified in the results table must be corrected.  Once a corrective action has been implemented, 4 panels of each substrate with failures must be submitted to the testing facility with printed copies of this report and the corrective action.</t>
    </r>
  </si>
  <si>
    <r>
      <rPr>
        <u/>
        <sz val="10"/>
        <color theme="0"/>
        <rFont val="Arial"/>
        <family val="2"/>
      </rPr>
      <t>Qualification Prerequisites</t>
    </r>
    <r>
      <rPr>
        <sz val="10"/>
        <color theme="0"/>
        <rFont val="Arial"/>
        <family val="2"/>
      </rPr>
      <t>: This process cannot be qualified because the process does not meet the prerequisites for qualification to the performance requirement as defined in JDV30.</t>
    </r>
  </si>
  <si>
    <t>Preferred?</t>
  </si>
  <si>
    <t>Preferred Status Table</t>
  </si>
  <si>
    <t>Note: All considered preferred for e-coat since strategy not applicable in supply base.</t>
  </si>
  <si>
    <t>Primer Process Information</t>
  </si>
  <si>
    <t>Axalta (DuPont)</t>
  </si>
  <si>
    <t>(Primer is required for JDM F17 Level 2 or Level 3 qualifications per JDV30)</t>
  </si>
  <si>
    <t>Comments:</t>
  </si>
  <si>
    <t>Note: When the primer and topcoat are applied at separate painters, both of the processes should be JDM F17X2 qualified (i.e. primer only, and primer plus topcoat).  If the primer only process has previously been qualified on the appropriate substrates, then only the primer + topcoat process requires qualification.</t>
  </si>
  <si>
    <t>Not approved for substrates &lt; 3 mm thick.  Follow up required for substrates &gt; 3 mm thick.</t>
  </si>
  <si>
    <t>JDM F17X2 Primary Qualification Results</t>
  </si>
  <si>
    <t>Autofill and Validation List Data</t>
  </si>
  <si>
    <t>TEST REQUIRED</t>
  </si>
  <si>
    <t>REQUIREMENT</t>
  </si>
  <si>
    <t xml:space="preserve">RESULTS </t>
  </si>
  <si>
    <t>DFT (μm)</t>
  </si>
  <si>
    <t>PASS</t>
  </si>
  <si>
    <t>NOTES</t>
  </si>
  <si>
    <t>Salt Spray
(JDQ 115)</t>
  </si>
  <si>
    <t>Humidity Resistance
(JDQ120)</t>
  </si>
  <si>
    <t>B</t>
  </si>
  <si>
    <t>C1</t>
  </si>
  <si>
    <t>C2</t>
  </si>
  <si>
    <t>C3</t>
  </si>
  <si>
    <t>/ FAIL</t>
  </si>
  <si>
    <t>Salt Spray
(JDQ 115)
Level 1 (240 hours)</t>
  </si>
  <si>
    <t>Humidity Resistance
(JDQ120)
Level 1: 240 hours</t>
  </si>
  <si>
    <t>&lt; 3.0 mm Mean Creep from Scribe</t>
  </si>
  <si>
    <t>FAIL</t>
  </si>
  <si>
    <t>Salt Spray
(JDQ 115)
Level 2 (504 hours)</t>
  </si>
  <si>
    <t>Humidity Resistance
(JDQ120)
Level 2: 504 hours</t>
  </si>
  <si>
    <t>N/A</t>
  </si>
  <si>
    <t>Salt Spray
(JDQ 115)
Level 3 (1008 hours)</t>
  </si>
  <si>
    <t>Humidity Resistance
(JDQ120)
Level 3: 1008 hours</t>
  </si>
  <si>
    <t>&lt;8 mm Maximum Creep from Scribe</t>
  </si>
  <si>
    <t>10 ASTM Blister Rating</t>
  </si>
  <si>
    <t>Color Conditional Format Data</t>
  </si>
  <si>
    <t>≥ 9 ASTM Surface Rust Rating</t>
  </si>
  <si>
    <t>10 ASTM Surface Rust Rating</t>
  </si>
  <si>
    <t>Additional Requirement Highlighting</t>
  </si>
  <si>
    <t>Pencil Hardness (JDQ11)</t>
  </si>
  <si>
    <t>≥ H</t>
  </si>
  <si>
    <t>Dry Adhesion (JDQ17)</t>
  </si>
  <si>
    <t>≥ B</t>
  </si>
  <si>
    <r>
      <t>Elongation (JDQ116)</t>
    </r>
    <r>
      <rPr>
        <vertAlign val="superscript"/>
        <sz val="10"/>
        <rFont val="Arial"/>
        <family val="2"/>
      </rPr>
      <t>†</t>
    </r>
  </si>
  <si>
    <t>-</t>
  </si>
  <si>
    <t>NA for primers</t>
  </si>
  <si>
    <t>(crack from end)</t>
  </si>
  <si>
    <t>Gloss Validation List and Conditional Format Data</t>
  </si>
  <si>
    <r>
      <t>Impact Resistance - Direct
(JDQ117A)</t>
    </r>
    <r>
      <rPr>
        <vertAlign val="superscript"/>
        <sz val="10"/>
        <rFont val="Arial"/>
        <family val="2"/>
      </rPr>
      <t>†</t>
    </r>
  </si>
  <si>
    <t>≥ 30 in•lb</t>
  </si>
  <si>
    <r>
      <t>Impact Resistance - Indirect
(JDQ117B)</t>
    </r>
    <r>
      <rPr>
        <vertAlign val="superscript"/>
        <sz val="10"/>
        <rFont val="Arial"/>
        <family val="2"/>
      </rPr>
      <t>†</t>
    </r>
  </si>
  <si>
    <t>≥ 10 in•lb</t>
  </si>
  <si>
    <t>(Select range here)</t>
  </si>
  <si>
    <t>Initial Color - JDM F9 Standard* (JDQ14)</t>
  </si>
  <si>
    <t>Visual Match</t>
  </si>
  <si>
    <t>(high gloss colors)</t>
  </si>
  <si>
    <t>Initial Color – Instrumental*
CIEDE2000 (JDQ114)</t>
  </si>
  <si>
    <r>
      <t xml:space="preserve">≤ 0.7 ΔE
</t>
    </r>
    <r>
      <rPr>
        <sz val="8"/>
        <rFont val="Arial"/>
        <family val="2"/>
      </rPr>
      <t>(≤ 1.5 ΔE for F9T and TR)</t>
    </r>
  </si>
  <si>
    <t>(medium gloss colors)</t>
  </si>
  <si>
    <t>Metamerism Index* (JDQ114)</t>
  </si>
  <si>
    <t>≤ 0.7 (D65 / F2)</t>
  </si>
  <si>
    <t>(Semi-Low Gloss-F9AE)</t>
  </si>
  <si>
    <t>Initial Gloss* (JDQ12)</t>
  </si>
  <si>
    <t>(low gloss colors)</t>
  </si>
  <si>
    <t>(very low gloss colors)</t>
  </si>
  <si>
    <t>50 – 60, 60° Meter</t>
  </si>
  <si>
    <t>(F9KU, F9KV, or F9KW)</t>
  </si>
  <si>
    <t>25 – 35, 60° Meter</t>
  </si>
  <si>
    <t>Primer only (not required)</t>
  </si>
  <si>
    <t>20 – 30, 60° Meter</t>
  </si>
  <si>
    <t>5 – 15, 60° Meter</t>
  </si>
  <si>
    <t>ADDITIONAL REQUIREMENTS (only required if listed on the part print)</t>
  </si>
  <si>
    <t>X:</t>
  </si>
  <si>
    <t>X1: Wet Adhesion</t>
  </si>
  <si>
    <t>≥B, JDQ 145A</t>
  </si>
  <si>
    <t>≥B, JDQ 145B</t>
  </si>
  <si>
    <t>X2: Chip Resistance</t>
  </si>
  <si>
    <t>≥5A, JDQ 118</t>
  </si>
  <si>
    <t>X3: Immersion Primer</t>
  </si>
  <si>
    <t>See JDM F17</t>
  </si>
  <si>
    <t>X4: Machinability</t>
  </si>
  <si>
    <t>    </t>
  </si>
  <si>
    <t>X5: Superior Weathering</t>
  </si>
  <si>
    <t>Gloss Retention</t>
  </si>
  <si>
    <t>(From JDM F17X1 Results)</t>
  </si>
  <si>
    <t>Color Retention</t>
  </si>
  <si>
    <t>* Primer paints require only visual color match similar to JDM F9 color specification and do not have an initial instrumental color or gloss requirement.</t>
  </si>
  <si>
    <t>JDQ 161 Lead (Pb) Screen</t>
  </si>
  <si>
    <t>Deere Only</t>
  </si>
  <si>
    <t>XRF Results</t>
  </si>
  <si>
    <t>Pass</t>
  </si>
  <si>
    <t>Follow-up Required</t>
  </si>
  <si>
    <t>DTW 1359 Edge Corrosion Resistance</t>
  </si>
  <si>
    <t>Instructions: Identify each substrate below that utilizes cutting methods.  Select each substrate thickness range for that substrate, along with the cutting method for that thickness range.  Three panels of each of the substrates identified in the table below will be required for testing.  Samples must be prepared using the production materials and methods selected, and painted with the production paint process identified on the Process Information worksheet.  Label the painted samples with the ID generated in the table below.</t>
  </si>
  <si>
    <t>Validation List Data</t>
  </si>
  <si>
    <t>Edge Corrosion Test Sample Requirements</t>
  </si>
  <si>
    <t>Note: Substrate information on the "Process Information" worksheet must be entered.</t>
  </si>
  <si>
    <t>Material</t>
  </si>
  <si>
    <t>Thickness</t>
  </si>
  <si>
    <t>Cutting Method</t>
  </si>
  <si>
    <t>ID</t>
  </si>
  <si>
    <t>Quantity</t>
  </si>
  <si>
    <t>Result</t>
  </si>
  <si>
    <t>DTW 1359 Qualified Cutting Methods</t>
  </si>
  <si>
    <t>Substrate List</t>
  </si>
  <si>
    <t>Set ID</t>
  </si>
  <si>
    <t>Cutting Methods</t>
  </si>
  <si>
    <t>Thickness Range</t>
  </si>
  <si>
    <t>Edge Set 1</t>
  </si>
  <si>
    <t>CO2 Laser</t>
  </si>
  <si>
    <t>&lt; 3 mm</t>
  </si>
  <si>
    <t>Edge Set 2</t>
  </si>
  <si>
    <t>Fiber Laser</t>
  </si>
  <si>
    <r>
      <rPr>
        <sz val="10"/>
        <rFont val="Calibri"/>
        <family val="2"/>
      </rPr>
      <t>3 ≤ 8</t>
    </r>
    <r>
      <rPr>
        <sz val="10"/>
        <rFont val="Arial"/>
        <family val="2"/>
      </rPr>
      <t xml:space="preserve"> mm</t>
    </r>
  </si>
  <si>
    <t>Edge Set 3</t>
  </si>
  <si>
    <t>Oxy Fuel/ Flame</t>
  </si>
  <si>
    <t>&gt; 8 mm</t>
  </si>
  <si>
    <t>Edge Set 4</t>
  </si>
  <si>
    <t>Plasma</t>
  </si>
  <si>
    <t>Edge Set 5</t>
  </si>
  <si>
    <t>Punch</t>
  </si>
  <si>
    <t>Edge Set 6</t>
  </si>
  <si>
    <t>Edge Set 7</t>
  </si>
  <si>
    <t>JDQ 163 SCAB (two samples each)</t>
  </si>
  <si>
    <t>Logic for flagging cell D4</t>
  </si>
  <si>
    <t>Panel Set</t>
  </si>
  <si>
    <t>Mean Creep from Scribe</t>
  </si>
  <si>
    <t>Maximum Creep from Scribe</t>
  </si>
  <si>
    <t>Rust and Blister Number Rating</t>
  </si>
  <si>
    <t>Rust and Blister Size Rating</t>
  </si>
  <si>
    <t>Average Dry Film Thickness</t>
  </si>
  <si>
    <t>Pass / Fail</t>
  </si>
  <si>
    <t>Requirement:</t>
  </si>
  <si>
    <t>Report</t>
  </si>
  <si>
    <t>≥ 4</t>
  </si>
  <si>
    <t>≥ A</t>
  </si>
  <si>
    <t>JDQ 167 Edge Retention (one sample each)</t>
  </si>
  <si>
    <r>
      <t>Top Edge Film Thickness (</t>
    </r>
    <r>
      <rPr>
        <b/>
        <sz val="9"/>
        <rFont val="Calibri"/>
        <family val="2"/>
      </rPr>
      <t>µ</t>
    </r>
    <r>
      <rPr>
        <b/>
        <sz val="9"/>
        <rFont val="Arial"/>
        <family val="2"/>
      </rPr>
      <t>m)</t>
    </r>
  </si>
  <si>
    <r>
      <t>Bottom Edge Film Thickness (</t>
    </r>
    <r>
      <rPr>
        <b/>
        <sz val="9"/>
        <rFont val="Calibri"/>
        <family val="2"/>
      </rPr>
      <t>µ</t>
    </r>
    <r>
      <rPr>
        <b/>
        <sz val="9"/>
        <rFont val="Arial"/>
        <family val="2"/>
      </rPr>
      <t>m)</t>
    </r>
  </si>
  <si>
    <t>Attach Edge Coverage micrographs below.</t>
  </si>
  <si>
    <t>Top Edge</t>
  </si>
  <si>
    <t>Bottom Edge</t>
  </si>
  <si>
    <t>Hide rows without photos prior to completing the report.</t>
  </si>
  <si>
    <t xml:space="preserve">≤ 12 mm </t>
  </si>
  <si>
    <t>Elongation</t>
  </si>
  <si>
    <t>Flexibility Properties:</t>
  </si>
  <si>
    <t>D-Impact</t>
  </si>
  <si>
    <t>I-Impact</t>
  </si>
  <si>
    <t>2 of 3</t>
  </si>
  <si>
    <t>Spec</t>
  </si>
  <si>
    <t>or</t>
  </si>
  <si>
    <t>John Deere India Pvt. Ltd.
ETEC R&amp;D Lab, ATTN: Paint Lab 
Lonikand.Plot no. 1 &amp; 2,Lonikand, 
Taluka- Haveli,Pune 412216</t>
  </si>
  <si>
    <t>SharePoint site:</t>
  </si>
  <si>
    <t>https://deere.sharepoint.com/sites/globalpaint/SitePages/Supplier-Paint-Qualification.aspx</t>
  </si>
  <si>
    <t>Sherwin Williams (including Gross &amp; Perthun, Valspar)</t>
  </si>
  <si>
    <t>ALL PAINT USED ON JOHN DEERE PRODUCTS SHALL BE LEAD FREE.  FOR PURPOSES OF THIS STANDARD, LEAD FREE IS DEFINED AS &lt;0.06% (600 PARTS PER MILLION) BY MASS IN THE DRY FILM.  ALL SUBMISSIONS WILL BE SCREENED UPON ARRIVAL AT THE JOHN DEERE PAINT LAB.</t>
  </si>
  <si>
    <t>For projects in the queue at MTIC, John Deere personnel can track the projects on the following</t>
  </si>
  <si>
    <t>1) Review paint designations on part prints.  If prints refer to a withdrawn paint performance specification, refer to the 
JDM F17X3 specification for correlation tables.</t>
  </si>
  <si>
    <t>Revision Date: 23 October 2023</t>
  </si>
  <si>
    <r>
      <t xml:space="preserve">Submit the samples with a </t>
    </r>
    <r>
      <rPr>
        <b/>
        <sz val="10"/>
        <rFont val="Arial"/>
        <family val="2"/>
      </rPr>
      <t>printed copy of the Process Information pages</t>
    </r>
    <r>
      <rPr>
        <sz val="10"/>
        <rFont val="Arial"/>
        <family val="2"/>
      </rPr>
      <t xml:space="preserve"> to the address below, and submit this completed form to MTICPaintLab@JohnDeere.com. </t>
    </r>
    <r>
      <rPr>
        <sz val="10"/>
        <color theme="0"/>
        <rFont val="Arial"/>
        <family val="2"/>
      </rPr>
      <t>(or IndiaPaintLab@JohnDeere.com).</t>
    </r>
  </si>
  <si>
    <r>
      <rPr>
        <vertAlign val="superscript"/>
        <sz val="10"/>
        <rFont val="Arial"/>
        <family val="2"/>
      </rPr>
      <t>†</t>
    </r>
    <r>
      <rPr>
        <sz val="10"/>
        <rFont val="Arial"/>
        <family val="2"/>
      </rPr>
      <t xml:space="preserve"> Elongation and Impact properties are considered report only requirements for cast substrates and sheet steel &gt;3mm thick.  For all other substrates two of the three impact and elongation properties must pass.</t>
    </r>
  </si>
  <si>
    <r>
      <t>1)  The</t>
    </r>
    <r>
      <rPr>
        <b/>
        <sz val="10"/>
        <rFont val="Arial"/>
        <family val="2"/>
      </rPr>
      <t xml:space="preserve"> John Deere unit </t>
    </r>
    <r>
      <rPr>
        <sz val="10"/>
        <rFont val="Arial"/>
        <family val="2"/>
      </rPr>
      <t xml:space="preserve">requesting this qualification </t>
    </r>
    <r>
      <rPr>
        <b/>
        <sz val="10"/>
        <rFont val="Arial"/>
        <family val="2"/>
      </rPr>
      <t>or tier 1 supplier</t>
    </r>
    <r>
      <rPr>
        <sz val="10"/>
        <rFont val="Arial"/>
        <family val="2"/>
      </rPr>
      <t xml:space="preserve"> must complete the following actions:</t>
    </r>
  </si>
  <si>
    <t>NOTE:  Any qualification indicated above applies only to the process and substrates documented in this report.  Qualifications expire 5 years from the reporting date or when the process listed above is changed (i.e. paint or pretreatment products).  See JDM F17X2 for additional requirements for maintaining this qualification.</t>
  </si>
  <si>
    <t>Determination of Paint Requirements</t>
  </si>
  <si>
    <t>Additional Information</t>
  </si>
  <si>
    <t>Maintaining Qualifications</t>
  </si>
  <si>
    <t xml:space="preserve">1)  JDM F17X2 contains requirements for a supplier to maintain qualifications.  This includes performing internal process corrosion testing at least semi-annually.  </t>
  </si>
  <si>
    <t>2)  Testing may be completed internally at the supplier, at a paint or pretreatment supplier, or at a contract laboratory as long as testing is completed according to JDQ 115.</t>
  </si>
  <si>
    <t>3)  Qualifications will be valid for 5 years as long as the process has not changed and requirements for maintaining qualifications are met.</t>
  </si>
  <si>
    <t>4)  See JDM F17X2 for additional details on these requirements.</t>
  </si>
  <si>
    <t>Samples may be production parts, or panels cut from production material of similar grade and thickness.  Exceptions will be considered when this is not feasible.</t>
  </si>
  <si>
    <t xml:space="preserve">Ensure that the form revision is not expired (see expiration date at top of page 1).  Best practice is to download a new form from JDSN or the Global Paint Team SharePoint site for each new project (see link below).  To ensure that current forms are utilized, projects submitted with expired form revisions will be rejected.  </t>
  </si>
  <si>
    <t>Revision Expiration: 30 September 2024</t>
  </si>
  <si>
    <t>It is expected that all submissions will utilize paints from our preferred supplier list.  Exceptions may be granted for e-coat.</t>
  </si>
  <si>
    <t>Topcoats and primers must already be qualified per JDM F17X1 before they can be used in a JDM F17X2 submission.  John Deere works directly with our preferred paint suppliers to complete JDM F17X1 qualifications.  Contact one of the John Deere Preferred paint suppliers listed below to inquire about JDM F17X1 approved paint material options that best fit your process and paint requirements.</t>
  </si>
  <si>
    <t>Photos</t>
  </si>
  <si>
    <t>Salt Spray (JDQ 115)</t>
  </si>
  <si>
    <t>B1</t>
  </si>
  <si>
    <t>C1.1</t>
  </si>
  <si>
    <t>C2.1</t>
  </si>
  <si>
    <t>C3.1</t>
  </si>
  <si>
    <t>B2</t>
  </si>
  <si>
    <t>C1.2</t>
  </si>
  <si>
    <t>C2.2</t>
  </si>
  <si>
    <t>C3.2</t>
  </si>
  <si>
    <t>Humidity Resistance (JDQ120)</t>
  </si>
  <si>
    <t>B3</t>
  </si>
  <si>
    <t>C1.3</t>
  </si>
  <si>
    <t>C2.3</t>
  </si>
  <si>
    <t>C3.3</t>
  </si>
  <si>
    <t>B4</t>
  </si>
  <si>
    <t>C1.4</t>
  </si>
  <si>
    <t>C2.4</t>
  </si>
  <si>
    <t>C3.4</t>
  </si>
  <si>
    <t>Elongation (JDQ116)</t>
  </si>
  <si>
    <t>B5</t>
  </si>
  <si>
    <t>n/a</t>
  </si>
  <si>
    <t>Impact Resistance - Direct
(JDQ117A)</t>
  </si>
  <si>
    <t>B6</t>
  </si>
  <si>
    <t>Impact Resistance - Indirect
(JDQ117B)</t>
  </si>
  <si>
    <t>B7</t>
  </si>
  <si>
    <t>C1.7</t>
  </si>
  <si>
    <t>C2.7</t>
  </si>
  <si>
    <t>C3.7</t>
  </si>
  <si>
    <t>Note to testing labs: Right click on worksheet tab to unhide worksheets for additional substrate photos.</t>
  </si>
  <si>
    <t>Test:</t>
  </si>
  <si>
    <t>Photo ID:</t>
  </si>
  <si>
    <t>Impact Resistance - Direct (JDQ117A), Impact Resistance - Indirect (JDQ117B)</t>
  </si>
  <si>
    <t>Color - 
JDM F9 Standard* (JDQ14) 
Instrumental CIEDE2000 (JDQ114), Metamerism Index</t>
  </si>
  <si>
    <t>≥ 70, 20° Meter</t>
  </si>
  <si>
    <r>
      <rPr>
        <sz val="9"/>
        <color theme="1"/>
        <rFont val="Arial"/>
        <family val="2"/>
      </rPr>
      <t xml:space="preserve">or     </t>
    </r>
    <r>
      <rPr>
        <u/>
        <sz val="10"/>
        <color theme="10"/>
        <rFont val="Arial"/>
        <family val="2"/>
      </rPr>
      <t>https://jdsn.deere.com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</si>
</sst>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d\-mmm\-yy;@"/>
  </numFmts>
  <fonts count="33" x14ac:knownFonts="1">
    <font>
      <sz val="10"/>
      <name val="Arial"/>
    </font>
    <font>
      <sz val="8"/>
      <name val="Arial"/>
      <family val="2"/>
    </font>
    <font>
      <sz val="8"/>
      <name val="Arial Black"/>
      <family val="2"/>
    </font>
    <font>
      <sz val="10"/>
      <name val="Arial"/>
      <family val="2"/>
    </font>
    <font>
      <sz val="11"/>
      <color indexed="8"/>
      <name val="Calibri"/>
      <family val="2"/>
    </font>
    <font>
      <sz val="10"/>
      <color indexed="8"/>
      <name val="Arial"/>
      <family val="2"/>
    </font>
    <font>
      <b/>
      <sz val="10"/>
      <name val="Arial"/>
      <family val="2"/>
    </font>
    <font>
      <b/>
      <sz val="16"/>
      <name val="Arial"/>
      <family val="2"/>
    </font>
    <font>
      <sz val="7"/>
      <name val="Times New Roman"/>
      <family val="1"/>
    </font>
    <font>
      <sz val="10"/>
      <name val="Symbol"/>
      <family val="1"/>
      <charset val="2"/>
    </font>
    <font>
      <b/>
      <u/>
      <sz val="10"/>
      <name val="Arial"/>
      <family val="2"/>
    </font>
    <font>
      <b/>
      <sz val="9"/>
      <name val="Arial"/>
      <family val="2"/>
    </font>
    <font>
      <u/>
      <sz val="10"/>
      <name val="Arial"/>
      <family val="2"/>
    </font>
    <font>
      <b/>
      <sz val="18"/>
      <name val="Arial"/>
      <family val="2"/>
    </font>
    <font>
      <sz val="10"/>
      <color theme="0"/>
      <name val="Arial"/>
      <family val="2"/>
    </font>
    <font>
      <b/>
      <sz val="14"/>
      <name val="Arial"/>
      <family val="2"/>
    </font>
    <font>
      <b/>
      <sz val="12"/>
      <name val="Arial"/>
      <family val="2"/>
    </font>
    <font>
      <sz val="10"/>
      <name val="Calibri"/>
      <family val="2"/>
    </font>
    <font>
      <vertAlign val="superscript"/>
      <sz val="10"/>
      <name val="Arial"/>
      <family val="2"/>
    </font>
    <font>
      <sz val="10"/>
      <color rgb="FFFF0000"/>
      <name val="Arial"/>
      <family val="2"/>
    </font>
    <font>
      <u/>
      <sz val="10"/>
      <color theme="10"/>
      <name val="Arial"/>
      <family val="2"/>
    </font>
    <font>
      <u/>
      <sz val="10"/>
      <color theme="0"/>
      <name val="Arial"/>
      <family val="2"/>
    </font>
    <font>
      <b/>
      <sz val="10"/>
      <color rgb="FFFF0000"/>
      <name val="Arial"/>
      <family val="2"/>
    </font>
    <font>
      <b/>
      <sz val="11"/>
      <color indexed="8"/>
      <name val="Calibri"/>
      <family val="2"/>
    </font>
    <font>
      <sz val="10"/>
      <color theme="1"/>
      <name val="Arial"/>
      <family val="2"/>
    </font>
    <font>
      <b/>
      <sz val="7"/>
      <name val="Times New Roman"/>
      <family val="1"/>
    </font>
    <font>
      <sz val="9"/>
      <color indexed="81"/>
      <name val="Tahoma"/>
      <family val="2"/>
    </font>
    <font>
      <b/>
      <sz val="9"/>
      <color theme="0"/>
      <name val="Arial"/>
      <family val="2"/>
    </font>
    <font>
      <b/>
      <sz val="9"/>
      <name val="Calibri"/>
      <family val="2"/>
    </font>
    <font>
      <sz val="9"/>
      <name val="Arial"/>
      <family val="2"/>
    </font>
    <font>
      <sz val="9"/>
      <color theme="1"/>
      <name val="Arial"/>
      <family val="2"/>
    </font>
    <font>
      <sz val="8"/>
      <color rgb="FFFF0000"/>
      <name val="Arial Black"/>
      <family val="2"/>
    </font>
    <font>
      <u/>
      <sz val="9"/>
      <color theme="10"/>
      <name val="Arial"/>
      <family val="2"/>
    </font>
  </fonts>
  <fills count="6">
    <fill>
      <patternFill patternType="none"/>
    </fill>
    <fill>
      <patternFill patternType="gray125"/>
    </fill>
    <fill>
      <patternFill patternType="solid">
        <fgColor theme="0"/>
        <bgColor indexed="64"/>
      </patternFill>
    </fill>
    <fill>
      <patternFill patternType="solid">
        <fgColor rgb="FFFFFAC7"/>
        <bgColor indexed="64"/>
      </patternFill>
    </fill>
    <fill>
      <patternFill patternType="solid">
        <fgColor rgb="FFE6E6E6"/>
        <bgColor indexed="64"/>
      </patternFill>
    </fill>
    <fill>
      <patternFill patternType="solid">
        <fgColor theme="2"/>
        <bgColor indexed="64"/>
      </patternFill>
    </fill>
  </fills>
  <borders count="1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auto="1"/>
      </right>
      <top/>
      <bottom/>
      <diagonal/>
    </border>
    <border>
      <left style="medium">
        <color indexed="64"/>
      </left>
      <right/>
      <top style="hair">
        <color indexed="64"/>
      </top>
      <bottom/>
      <diagonal/>
    </border>
    <border>
      <left/>
      <right/>
      <top style="hair">
        <color auto="1"/>
      </top>
      <bottom/>
      <diagonal/>
    </border>
    <border>
      <left/>
      <right style="hair">
        <color auto="1"/>
      </right>
      <top style="hair">
        <color auto="1"/>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auto="1"/>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medium">
        <color indexed="64"/>
      </bottom>
      <diagonal/>
    </border>
    <border>
      <left style="hair">
        <color indexed="64"/>
      </left>
      <right style="hair">
        <color indexed="64"/>
      </right>
      <top style="thin">
        <color indexed="64"/>
      </top>
      <bottom style="hair">
        <color indexed="64"/>
      </bottom>
      <diagonal/>
    </border>
    <border>
      <left/>
      <right style="medium">
        <color indexed="64"/>
      </right>
      <top style="hair">
        <color auto="1"/>
      </top>
      <bottom style="medium">
        <color auto="1"/>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top style="hair">
        <color auto="1"/>
      </top>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diagonal/>
    </border>
    <border>
      <left style="hair">
        <color indexed="64"/>
      </left>
      <right style="hair">
        <color indexed="64"/>
      </right>
      <top style="thin">
        <color indexed="64"/>
      </top>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thin">
        <color indexed="64"/>
      </top>
      <bottom style="hair">
        <color indexed="64"/>
      </bottom>
      <diagonal/>
    </border>
    <border>
      <left/>
      <right style="hair">
        <color indexed="64"/>
      </right>
      <top/>
      <bottom style="medium">
        <color indexed="64"/>
      </bottom>
      <diagonal/>
    </border>
    <border>
      <left style="medium">
        <color indexed="64"/>
      </left>
      <right/>
      <top style="thin">
        <color indexed="64"/>
      </top>
      <bottom style="hair">
        <color indexed="64"/>
      </bottom>
      <diagonal/>
    </border>
    <border>
      <left style="hair">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top/>
      <bottom style="double">
        <color indexed="64"/>
      </bottom>
      <diagonal/>
    </border>
  </borders>
  <cellStyleXfs count="5">
    <xf numFmtId="0" fontId="0" fillId="0" borderId="0"/>
    <xf numFmtId="0" fontId="3" fillId="0" borderId="0"/>
    <xf numFmtId="0" fontId="5" fillId="0" borderId="0"/>
    <xf numFmtId="0" fontId="5" fillId="0" borderId="0"/>
    <xf numFmtId="0" fontId="20" fillId="0" borderId="0" applyNumberFormat="0" applyFill="0" applyBorder="0" applyAlignment="0" applyProtection="0">
      <alignment vertical="top"/>
      <protection locked="0"/>
    </xf>
  </cellStyleXfs>
  <cellXfs count="592">
    <xf numFmtId="0" fontId="0" fillId="0" borderId="0" xfId="0"/>
    <xf numFmtId="0" fontId="3" fillId="0" borderId="0" xfId="1"/>
    <xf numFmtId="0" fontId="6" fillId="0" borderId="14" xfId="1" applyFont="1" applyBorder="1" applyAlignment="1">
      <alignment horizontal="center" vertical="center" wrapText="1"/>
    </xf>
    <xf numFmtId="0" fontId="6" fillId="0" borderId="15" xfId="1" applyFont="1" applyBorder="1" applyAlignment="1">
      <alignment horizontal="center" vertical="center" wrapText="1"/>
    </xf>
    <xf numFmtId="0" fontId="3" fillId="0" borderId="3" xfId="1" applyBorder="1" applyAlignment="1">
      <alignment horizontal="center" vertical="center" wrapText="1"/>
    </xf>
    <xf numFmtId="0" fontId="3" fillId="0" borderId="5" xfId="1" applyBorder="1" applyAlignment="1">
      <alignment horizontal="center" vertical="center" wrapText="1"/>
    </xf>
    <xf numFmtId="0" fontId="3" fillId="0" borderId="17" xfId="1" applyBorder="1" applyAlignment="1">
      <alignment horizontal="left" vertical="center" wrapText="1"/>
    </xf>
    <xf numFmtId="0" fontId="3" fillId="0" borderId="8" xfId="1" applyBorder="1" applyAlignment="1">
      <alignment horizontal="center" vertical="center" wrapText="1"/>
    </xf>
    <xf numFmtId="0" fontId="3" fillId="0" borderId="17" xfId="1" applyBorder="1" applyAlignment="1">
      <alignment horizontal="center" vertical="center" wrapText="1"/>
    </xf>
    <xf numFmtId="0" fontId="3" fillId="0" borderId="11" xfId="1" applyBorder="1" applyAlignment="1">
      <alignment wrapText="1"/>
    </xf>
    <xf numFmtId="0" fontId="3" fillId="0" borderId="11" xfId="1" applyBorder="1" applyAlignment="1">
      <alignment horizontal="right" wrapText="1"/>
    </xf>
    <xf numFmtId="0" fontId="3" fillId="0" borderId="10" xfId="1" applyBorder="1" applyAlignment="1">
      <alignment horizontal="right" wrapText="1"/>
    </xf>
    <xf numFmtId="0" fontId="3" fillId="0" borderId="10" xfId="1" applyBorder="1" applyAlignment="1">
      <alignment wrapText="1"/>
    </xf>
    <xf numFmtId="0" fontId="6" fillId="0" borderId="12" xfId="1" applyFont="1" applyBorder="1" applyAlignment="1">
      <alignment vertical="center" wrapText="1"/>
    </xf>
    <xf numFmtId="0" fontId="6" fillId="0" borderId="13" xfId="1" applyFont="1" applyBorder="1" applyAlignment="1">
      <alignment vertical="center" wrapText="1"/>
    </xf>
    <xf numFmtId="0" fontId="3" fillId="0" borderId="10" xfId="1" applyBorder="1" applyAlignment="1">
      <alignment horizontal="left" vertical="center" wrapText="1"/>
    </xf>
    <xf numFmtId="164" fontId="3" fillId="0" borderId="3" xfId="1" applyNumberFormat="1" applyBorder="1" applyAlignment="1" applyProtection="1">
      <alignment horizontal="center" vertical="center" wrapText="1"/>
      <protection locked="0"/>
    </xf>
    <xf numFmtId="164" fontId="3" fillId="0" borderId="5" xfId="1" applyNumberFormat="1" applyBorder="1" applyAlignment="1" applyProtection="1">
      <alignment horizontal="center" vertical="center" wrapText="1"/>
      <protection locked="0"/>
    </xf>
    <xf numFmtId="0" fontId="3" fillId="0" borderId="5" xfId="1" applyBorder="1" applyAlignment="1" applyProtection="1">
      <alignment horizontal="center" vertical="center" wrapText="1"/>
      <protection locked="0"/>
    </xf>
    <xf numFmtId="0" fontId="3" fillId="0" borderId="5" xfId="1" quotePrefix="1" applyBorder="1" applyAlignment="1" applyProtection="1">
      <alignment horizontal="center" vertical="center" wrapText="1"/>
      <protection locked="0"/>
    </xf>
    <xf numFmtId="0" fontId="3" fillId="0" borderId="8" xfId="1" applyBorder="1" applyAlignment="1" applyProtection="1">
      <alignment horizontal="center" vertical="center" wrapText="1"/>
      <protection locked="0"/>
    </xf>
    <xf numFmtId="164" fontId="3" fillId="0" borderId="17" xfId="1" applyNumberFormat="1" applyBorder="1" applyAlignment="1" applyProtection="1">
      <alignment horizontal="center" vertical="center" wrapText="1"/>
      <protection locked="0"/>
    </xf>
    <xf numFmtId="0" fontId="3" fillId="0" borderId="17" xfId="1" applyBorder="1" applyAlignment="1" applyProtection="1">
      <alignment horizontal="center" vertical="center" wrapText="1"/>
      <protection locked="0"/>
    </xf>
    <xf numFmtId="164" fontId="3" fillId="0" borderId="8" xfId="1" applyNumberForma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5" xfId="0" quotePrefix="1" applyFont="1" applyBorder="1" applyAlignment="1" applyProtection="1">
      <alignment horizontal="center" vertical="center" wrapText="1"/>
      <protection locked="0"/>
    </xf>
    <xf numFmtId="0" fontId="0" fillId="2" borderId="0" xfId="0" applyFill="1"/>
    <xf numFmtId="0" fontId="0" fillId="2" borderId="0" xfId="0" applyFill="1" applyAlignment="1">
      <alignment wrapText="1"/>
    </xf>
    <xf numFmtId="0" fontId="3" fillId="2" borderId="0" xfId="0" applyFont="1" applyFill="1"/>
    <xf numFmtId="0" fontId="6" fillId="2" borderId="1" xfId="0" applyFont="1" applyFill="1" applyBorder="1"/>
    <xf numFmtId="0" fontId="0" fillId="2" borderId="2" xfId="0" applyFill="1" applyBorder="1"/>
    <xf numFmtId="0" fontId="3" fillId="2" borderId="2" xfId="0" applyFont="1" applyFill="1" applyBorder="1"/>
    <xf numFmtId="0" fontId="0" fillId="2" borderId="20" xfId="0" applyFill="1" applyBorder="1"/>
    <xf numFmtId="0" fontId="0" fillId="2" borderId="3" xfId="0" applyFill="1" applyBorder="1"/>
    <xf numFmtId="0" fontId="0" fillId="2" borderId="18" xfId="0" applyFill="1" applyBorder="1"/>
    <xf numFmtId="0" fontId="0" fillId="2" borderId="5" xfId="0" applyFill="1" applyBorder="1"/>
    <xf numFmtId="0" fontId="3" fillId="2" borderId="19" xfId="0" applyFont="1" applyFill="1" applyBorder="1"/>
    <xf numFmtId="0" fontId="12" fillId="2" borderId="42" xfId="0" applyFont="1" applyFill="1" applyBorder="1"/>
    <xf numFmtId="0" fontId="0" fillId="2" borderId="43" xfId="0" applyFill="1" applyBorder="1"/>
    <xf numFmtId="0" fontId="0" fillId="2" borderId="44" xfId="0" applyFill="1" applyBorder="1"/>
    <xf numFmtId="0" fontId="3" fillId="2" borderId="18" xfId="0" applyFont="1" applyFill="1" applyBorder="1"/>
    <xf numFmtId="0" fontId="3" fillId="2" borderId="34" xfId="0" applyFont="1" applyFill="1" applyBorder="1"/>
    <xf numFmtId="0" fontId="0" fillId="2" borderId="59" xfId="0" applyFill="1" applyBorder="1"/>
    <xf numFmtId="0" fontId="1" fillId="2" borderId="4" xfId="0" applyFont="1" applyFill="1" applyBorder="1" applyAlignment="1">
      <alignment wrapText="1"/>
    </xf>
    <xf numFmtId="0" fontId="2" fillId="2" borderId="1" xfId="0" applyFont="1" applyFill="1" applyBorder="1" applyAlignment="1">
      <alignment wrapText="1"/>
    </xf>
    <xf numFmtId="0" fontId="2" fillId="2" borderId="2" xfId="0" applyFont="1" applyFill="1" applyBorder="1" applyAlignment="1">
      <alignment wrapText="1"/>
    </xf>
    <xf numFmtId="0" fontId="3" fillId="2" borderId="0" xfId="1" applyFill="1"/>
    <xf numFmtId="0" fontId="6" fillId="2" borderId="7" xfId="1" applyFont="1" applyFill="1" applyBorder="1" applyAlignment="1">
      <alignment horizontal="right"/>
    </xf>
    <xf numFmtId="0" fontId="1" fillId="2" borderId="72" xfId="0" applyFont="1" applyFill="1" applyBorder="1" applyAlignment="1">
      <alignment horizontal="right" wrapText="1"/>
    </xf>
    <xf numFmtId="0" fontId="1" fillId="2" borderId="73" xfId="0" applyFont="1" applyFill="1" applyBorder="1" applyAlignment="1">
      <alignment horizontal="right" wrapText="1"/>
    </xf>
    <xf numFmtId="0" fontId="12" fillId="3" borderId="50" xfId="0" applyFont="1" applyFill="1" applyBorder="1" applyProtection="1">
      <protection locked="0"/>
    </xf>
    <xf numFmtId="0" fontId="3" fillId="2" borderId="0" xfId="0" applyFont="1" applyFill="1" applyAlignment="1">
      <alignment horizontal="left" wrapText="1" indent="1"/>
    </xf>
    <xf numFmtId="0" fontId="3" fillId="2" borderId="0" xfId="1" applyFill="1" applyAlignment="1">
      <alignment horizontal="left"/>
    </xf>
    <xf numFmtId="0" fontId="14" fillId="2" borderId="0" xfId="0" applyFont="1" applyFill="1"/>
    <xf numFmtId="165" fontId="0" fillId="4" borderId="39" xfId="0" applyNumberFormat="1" applyFill="1" applyBorder="1" applyAlignment="1" applyProtection="1">
      <alignment horizontal="center"/>
      <protection locked="0"/>
    </xf>
    <xf numFmtId="0" fontId="3" fillId="4" borderId="22" xfId="0" applyFont="1" applyFill="1" applyBorder="1" applyProtection="1">
      <protection locked="0"/>
    </xf>
    <xf numFmtId="0" fontId="0" fillId="4" borderId="22" xfId="0" applyFill="1" applyBorder="1" applyProtection="1">
      <protection locked="0"/>
    </xf>
    <xf numFmtId="0" fontId="3" fillId="4" borderId="22" xfId="0" applyFont="1" applyFill="1" applyBorder="1" applyAlignment="1" applyProtection="1">
      <alignment shrinkToFit="1"/>
      <protection locked="0"/>
    </xf>
    <xf numFmtId="0" fontId="0" fillId="4" borderId="27" xfId="0" applyFill="1" applyBorder="1" applyAlignment="1" applyProtection="1">
      <alignment shrinkToFit="1"/>
      <protection locked="0"/>
    </xf>
    <xf numFmtId="0" fontId="3" fillId="0" borderId="3" xfId="1" applyBorder="1" applyAlignment="1" applyProtection="1">
      <alignment horizontal="center" vertical="center" wrapText="1"/>
      <protection locked="0"/>
    </xf>
    <xf numFmtId="0" fontId="19" fillId="0" borderId="5" xfId="1" applyFont="1" applyBorder="1" applyAlignment="1" applyProtection="1">
      <alignment horizontal="center" vertical="center" wrapText="1"/>
      <protection locked="0"/>
    </xf>
    <xf numFmtId="0" fontId="19" fillId="0" borderId="8" xfId="1" applyFont="1" applyBorder="1" applyAlignment="1" applyProtection="1">
      <alignment horizontal="center" vertical="center" wrapText="1"/>
      <protection locked="0"/>
    </xf>
    <xf numFmtId="0" fontId="14" fillId="0" borderId="0" xfId="0" applyFont="1" applyProtection="1">
      <protection locked="0"/>
    </xf>
    <xf numFmtId="0" fontId="14" fillId="0" borderId="0" xfId="0" applyFont="1"/>
    <xf numFmtId="0" fontId="3" fillId="0" borderId="0" xfId="1" applyProtection="1">
      <protection locked="0"/>
    </xf>
    <xf numFmtId="0" fontId="19" fillId="0" borderId="3" xfId="1" applyFont="1" applyBorder="1" applyAlignment="1" applyProtection="1">
      <alignment horizontal="center" vertical="center" wrapText="1"/>
      <protection locked="0"/>
    </xf>
    <xf numFmtId="0" fontId="0" fillId="4" borderId="22" xfId="0" applyFill="1" applyBorder="1" applyAlignment="1" applyProtection="1">
      <alignment shrinkToFit="1"/>
      <protection locked="0"/>
    </xf>
    <xf numFmtId="0" fontId="0" fillId="2" borderId="89" xfId="0" applyFill="1" applyBorder="1"/>
    <xf numFmtId="0" fontId="0" fillId="4" borderId="53" xfId="0" applyFill="1" applyBorder="1" applyAlignment="1" applyProtection="1">
      <alignment shrinkToFit="1"/>
      <protection locked="0"/>
    </xf>
    <xf numFmtId="0" fontId="3" fillId="0" borderId="12" xfId="1" applyBorder="1" applyAlignment="1">
      <alignment wrapText="1"/>
    </xf>
    <xf numFmtId="0" fontId="3" fillId="4" borderId="27" xfId="0" applyFont="1" applyFill="1" applyBorder="1" applyAlignment="1" applyProtection="1">
      <alignment shrinkToFit="1"/>
      <protection locked="0"/>
    </xf>
    <xf numFmtId="0" fontId="6" fillId="0" borderId="18" xfId="1" applyFont="1" applyBorder="1" applyAlignment="1">
      <alignment wrapText="1"/>
    </xf>
    <xf numFmtId="0" fontId="6" fillId="0" borderId="5" xfId="1" applyFont="1" applyBorder="1" applyAlignment="1">
      <alignment wrapText="1"/>
    </xf>
    <xf numFmtId="0" fontId="3" fillId="4" borderId="23" xfId="0" applyFont="1" applyFill="1" applyBorder="1" applyProtection="1">
      <protection locked="0"/>
    </xf>
    <xf numFmtId="0" fontId="3" fillId="0" borderId="0" xfId="0" applyFont="1"/>
    <xf numFmtId="0" fontId="3" fillId="2" borderId="33" xfId="0" applyFont="1" applyFill="1" applyBorder="1"/>
    <xf numFmtId="0" fontId="3" fillId="2" borderId="49" xfId="0" applyFont="1" applyFill="1" applyBorder="1"/>
    <xf numFmtId="0" fontId="0" fillId="2" borderId="90" xfId="0" applyFill="1" applyBorder="1"/>
    <xf numFmtId="0" fontId="3" fillId="2" borderId="51" xfId="0" applyFont="1" applyFill="1" applyBorder="1"/>
    <xf numFmtId="0" fontId="6" fillId="0" borderId="5" xfId="1" applyFont="1" applyBorder="1" applyAlignment="1">
      <alignment horizontal="center" vertical="center" wrapText="1"/>
    </xf>
    <xf numFmtId="0" fontId="6" fillId="0" borderId="17" xfId="1" applyFont="1" applyBorder="1" applyAlignment="1">
      <alignment horizontal="center" vertical="center" wrapText="1"/>
    </xf>
    <xf numFmtId="0" fontId="0" fillId="4" borderId="38" xfId="0" applyFill="1" applyBorder="1" applyAlignment="1" applyProtection="1">
      <alignment horizontal="left"/>
      <protection locked="0"/>
    </xf>
    <xf numFmtId="0" fontId="0" fillId="4" borderId="23" xfId="0" applyFill="1" applyBorder="1" applyAlignment="1" applyProtection="1">
      <alignment horizontal="left"/>
      <protection locked="0"/>
    </xf>
    <xf numFmtId="0" fontId="3" fillId="0" borderId="3" xfId="1" applyBorder="1" applyAlignment="1" applyProtection="1">
      <alignment horizontal="center" vertical="center" shrinkToFit="1"/>
      <protection locked="0"/>
    </xf>
    <xf numFmtId="0" fontId="3" fillId="2" borderId="0" xfId="1" applyFill="1" applyAlignment="1">
      <alignment horizontal="center"/>
    </xf>
    <xf numFmtId="0" fontId="3" fillId="2" borderId="0" xfId="1" applyFill="1" applyAlignment="1">
      <alignment horizontal="right"/>
    </xf>
    <xf numFmtId="0" fontId="3" fillId="0" borderId="10" xfId="1" applyBorder="1" applyAlignment="1" applyProtection="1">
      <alignment shrinkToFit="1"/>
      <protection locked="0"/>
    </xf>
    <xf numFmtId="0" fontId="0" fillId="2" borderId="19" xfId="0" applyFill="1" applyBorder="1"/>
    <xf numFmtId="0" fontId="0" fillId="2" borderId="19" xfId="0" applyFill="1" applyBorder="1" applyAlignment="1">
      <alignment horizontal="right"/>
    </xf>
    <xf numFmtId="0" fontId="0" fillId="2" borderId="4" xfId="0" applyFill="1" applyBorder="1"/>
    <xf numFmtId="0" fontId="13" fillId="0" borderId="0" xfId="1" applyFont="1"/>
    <xf numFmtId="0" fontId="3" fillId="0" borderId="0" xfId="1" applyAlignment="1">
      <alignment wrapText="1"/>
    </xf>
    <xf numFmtId="0" fontId="6" fillId="0" borderId="0" xfId="0" applyFont="1"/>
    <xf numFmtId="0" fontId="3" fillId="2" borderId="96" xfId="0" applyFont="1" applyFill="1" applyBorder="1"/>
    <xf numFmtId="0" fontId="3" fillId="2" borderId="97" xfId="0" applyFont="1" applyFill="1" applyBorder="1" applyProtection="1">
      <protection locked="0"/>
    </xf>
    <xf numFmtId="0" fontId="0" fillId="2" borderId="97" xfId="0" applyFill="1" applyBorder="1" applyAlignment="1" applyProtection="1">
      <alignment shrinkToFit="1"/>
      <protection locked="0"/>
    </xf>
    <xf numFmtId="0" fontId="0" fillId="2" borderId="97" xfId="0" applyFill="1" applyBorder="1"/>
    <xf numFmtId="0" fontId="0" fillId="2" borderId="95" xfId="0" applyFill="1" applyBorder="1"/>
    <xf numFmtId="0" fontId="0" fillId="2" borderId="95" xfId="0" applyFill="1" applyBorder="1" applyProtection="1">
      <protection locked="0"/>
    </xf>
    <xf numFmtId="0" fontId="0" fillId="2" borderId="95" xfId="0" applyFill="1" applyBorder="1" applyAlignment="1" applyProtection="1">
      <alignment shrinkToFit="1"/>
      <protection locked="0"/>
    </xf>
    <xf numFmtId="0" fontId="3" fillId="2" borderId="95" xfId="0" applyFont="1" applyFill="1" applyBorder="1" applyAlignment="1" applyProtection="1">
      <alignment shrinkToFit="1"/>
      <protection locked="0"/>
    </xf>
    <xf numFmtId="0" fontId="6" fillId="2" borderId="100" xfId="0" applyFont="1" applyFill="1" applyBorder="1"/>
    <xf numFmtId="0" fontId="6" fillId="2" borderId="95" xfId="0" applyFont="1" applyFill="1" applyBorder="1" applyAlignment="1">
      <alignment horizontal="center" wrapText="1"/>
    </xf>
    <xf numFmtId="0" fontId="3" fillId="2" borderId="101" xfId="0" applyFont="1" applyFill="1" applyBorder="1" applyAlignment="1">
      <alignment horizontal="right"/>
    </xf>
    <xf numFmtId="0" fontId="3" fillId="2" borderId="96" xfId="0" applyFont="1" applyFill="1" applyBorder="1" applyAlignment="1">
      <alignment horizontal="center"/>
    </xf>
    <xf numFmtId="0" fontId="0" fillId="2" borderId="97" xfId="0" applyFill="1" applyBorder="1" applyAlignment="1" applyProtection="1">
      <alignment horizontal="center"/>
      <protection locked="0"/>
    </xf>
    <xf numFmtId="0" fontId="24" fillId="2" borderId="97" xfId="0" applyFont="1" applyFill="1" applyBorder="1" applyAlignment="1" applyProtection="1">
      <alignment horizontal="center"/>
      <protection locked="0"/>
    </xf>
    <xf numFmtId="0" fontId="6" fillId="2" borderId="97" xfId="0" applyFont="1" applyFill="1" applyBorder="1" applyAlignment="1">
      <alignment horizontal="center"/>
    </xf>
    <xf numFmtId="0" fontId="0" fillId="2" borderId="95" xfId="0" applyFill="1" applyBorder="1" applyAlignment="1" applyProtection="1">
      <alignment horizontal="center"/>
      <protection locked="0"/>
    </xf>
    <xf numFmtId="0" fontId="24" fillId="2" borderId="95" xfId="0" applyFont="1" applyFill="1" applyBorder="1" applyAlignment="1" applyProtection="1">
      <alignment horizontal="center"/>
      <protection locked="0"/>
    </xf>
    <xf numFmtId="0" fontId="6" fillId="2" borderId="95" xfId="0" applyFont="1" applyFill="1" applyBorder="1" applyAlignment="1">
      <alignment horizontal="center"/>
    </xf>
    <xf numFmtId="0" fontId="6" fillId="2" borderId="0" xfId="0" applyFont="1" applyFill="1" applyAlignment="1">
      <alignment horizontal="center" wrapText="1"/>
    </xf>
    <xf numFmtId="0" fontId="6" fillId="2" borderId="0" xfId="0" applyFont="1" applyFill="1" applyAlignment="1">
      <alignment horizontal="center"/>
    </xf>
    <xf numFmtId="0" fontId="0" fillId="2" borderId="104" xfId="0" applyFill="1" applyBorder="1"/>
    <xf numFmtId="0" fontId="3" fillId="2" borderId="96" xfId="0" applyFont="1" applyFill="1" applyBorder="1" applyAlignment="1">
      <alignment wrapText="1"/>
    </xf>
    <xf numFmtId="0" fontId="0" fillId="0" borderId="19" xfId="0" applyBorder="1"/>
    <xf numFmtId="0" fontId="24" fillId="2" borderId="18" xfId="0" applyFont="1" applyFill="1" applyBorder="1"/>
    <xf numFmtId="0" fontId="24" fillId="0" borderId="0" xfId="0" applyFont="1"/>
    <xf numFmtId="0" fontId="3" fillId="2" borderId="100" xfId="0" applyFont="1" applyFill="1" applyBorder="1"/>
    <xf numFmtId="0" fontId="1" fillId="2" borderId="0" xfId="0" applyFont="1" applyFill="1"/>
    <xf numFmtId="0" fontId="0" fillId="0" borderId="0" xfId="0" applyAlignment="1">
      <alignment horizontal="center"/>
    </xf>
    <xf numFmtId="0" fontId="1" fillId="0" borderId="0" xfId="0" applyFont="1" applyAlignment="1">
      <alignment horizontal="right" vertical="top" wrapText="1"/>
    </xf>
    <xf numFmtId="0" fontId="1" fillId="0" borderId="0" xfId="0" applyFont="1" applyAlignment="1">
      <alignment horizontal="right" vertical="center" wrapText="1"/>
    </xf>
    <xf numFmtId="0" fontId="3" fillId="0" borderId="0" xfId="0" applyFont="1" applyAlignment="1">
      <alignment horizontal="left"/>
    </xf>
    <xf numFmtId="0" fontId="3" fillId="0" borderId="0" xfId="0" applyFont="1" applyAlignment="1">
      <alignment horizontal="left" wrapText="1"/>
    </xf>
    <xf numFmtId="0" fontId="6" fillId="2" borderId="0" xfId="0" applyFont="1" applyFill="1" applyAlignment="1">
      <alignment horizontal="left"/>
    </xf>
    <xf numFmtId="0" fontId="6" fillId="2" borderId="0" xfId="0" applyFont="1" applyFill="1" applyAlignment="1">
      <alignment horizontal="right"/>
    </xf>
    <xf numFmtId="0" fontId="0" fillId="5" borderId="0" xfId="0" applyFill="1"/>
    <xf numFmtId="0" fontId="6" fillId="5" borderId="0" xfId="0" applyFont="1" applyFill="1"/>
    <xf numFmtId="0" fontId="3" fillId="5" borderId="0" xfId="0" applyFont="1" applyFill="1"/>
    <xf numFmtId="14" fontId="0" fillId="5" borderId="0" xfId="0" applyNumberFormat="1" applyFill="1"/>
    <xf numFmtId="0" fontId="4" fillId="5" borderId="0" xfId="3" applyFont="1" applyFill="1" applyAlignment="1">
      <alignment horizontal="left"/>
    </xf>
    <xf numFmtId="0" fontId="4" fillId="5" borderId="0" xfId="3" applyFont="1" applyFill="1"/>
    <xf numFmtId="0" fontId="23" fillId="5" borderId="0" xfId="3" applyFont="1" applyFill="1"/>
    <xf numFmtId="0" fontId="4" fillId="5" borderId="0" xfId="2" applyFont="1" applyFill="1"/>
    <xf numFmtId="0" fontId="23" fillId="5" borderId="0" xfId="2" applyFont="1" applyFill="1"/>
    <xf numFmtId="0" fontId="4" fillId="5" borderId="9" xfId="3" applyFont="1" applyFill="1" applyBorder="1" applyAlignment="1">
      <alignment horizontal="left"/>
    </xf>
    <xf numFmtId="0" fontId="29" fillId="2" borderId="0" xfId="0" applyFont="1" applyFill="1" applyAlignment="1">
      <alignment horizontal="right"/>
    </xf>
    <xf numFmtId="0" fontId="3" fillId="5" borderId="0" xfId="1" applyFill="1"/>
    <xf numFmtId="0" fontId="3" fillId="5" borderId="0" xfId="1" applyFill="1" applyAlignment="1">
      <alignment wrapText="1"/>
    </xf>
    <xf numFmtId="0" fontId="6" fillId="5" borderId="0" xfId="1" applyFont="1" applyFill="1"/>
    <xf numFmtId="0" fontId="3" fillId="5" borderId="0" xfId="1" applyFill="1" applyAlignment="1">
      <alignment horizontal="right"/>
    </xf>
    <xf numFmtId="0" fontId="15" fillId="0" borderId="0" xfId="1" applyFont="1"/>
    <xf numFmtId="0" fontId="6" fillId="0" borderId="0" xfId="1" applyFont="1"/>
    <xf numFmtId="165" fontId="0" fillId="4" borderId="39" xfId="0" applyNumberFormat="1" applyFill="1" applyBorder="1" applyAlignment="1">
      <alignment horizontal="center"/>
    </xf>
    <xf numFmtId="0" fontId="3" fillId="4" borderId="22" xfId="0" applyFont="1" applyFill="1" applyBorder="1"/>
    <xf numFmtId="0" fontId="3" fillId="2" borderId="4" xfId="0" applyFont="1" applyFill="1" applyBorder="1" applyAlignment="1">
      <alignment shrinkToFit="1"/>
    </xf>
    <xf numFmtId="0" fontId="3" fillId="2" borderId="18" xfId="0" applyFont="1" applyFill="1" applyBorder="1" applyAlignment="1">
      <alignment shrinkToFit="1"/>
    </xf>
    <xf numFmtId="0" fontId="0" fillId="2" borderId="18" xfId="0" applyFill="1" applyBorder="1" applyAlignment="1">
      <alignment shrinkToFit="1"/>
    </xf>
    <xf numFmtId="0" fontId="3" fillId="2" borderId="5" xfId="0" applyFont="1" applyFill="1" applyBorder="1" applyAlignment="1">
      <alignment shrinkToFit="1"/>
    </xf>
    <xf numFmtId="0" fontId="0" fillId="5" borderId="95" xfId="0" applyFill="1" applyBorder="1"/>
    <xf numFmtId="0" fontId="3" fillId="5" borderId="95" xfId="0" applyFont="1" applyFill="1" applyBorder="1"/>
    <xf numFmtId="0" fontId="0" fillId="5" borderId="109" xfId="0" applyFill="1" applyBorder="1"/>
    <xf numFmtId="0" fontId="3" fillId="5" borderId="110" xfId="0" applyFont="1" applyFill="1" applyBorder="1"/>
    <xf numFmtId="0" fontId="3" fillId="5" borderId="111" xfId="0" applyFont="1" applyFill="1" applyBorder="1"/>
    <xf numFmtId="0" fontId="0" fillId="5" borderId="112" xfId="0" applyFill="1" applyBorder="1"/>
    <xf numFmtId="0" fontId="0" fillId="5" borderId="113" xfId="0" applyFill="1" applyBorder="1"/>
    <xf numFmtId="0" fontId="0" fillId="5" borderId="114" xfId="0" applyFill="1" applyBorder="1"/>
    <xf numFmtId="0" fontId="0" fillId="5" borderId="115" xfId="0" applyFill="1" applyBorder="1"/>
    <xf numFmtId="0" fontId="0" fillId="5" borderId="116" xfId="0" applyFill="1" applyBorder="1"/>
    <xf numFmtId="0" fontId="0" fillId="5" borderId="117" xfId="0" applyFill="1" applyBorder="1"/>
    <xf numFmtId="0" fontId="0" fillId="5" borderId="100" xfId="0" applyFill="1" applyBorder="1"/>
    <xf numFmtId="0" fontId="0" fillId="5" borderId="118" xfId="0" applyFill="1" applyBorder="1"/>
    <xf numFmtId="0" fontId="3" fillId="5" borderId="109" xfId="0" applyFont="1" applyFill="1" applyBorder="1"/>
    <xf numFmtId="0" fontId="0" fillId="5" borderId="110" xfId="0" applyFill="1" applyBorder="1"/>
    <xf numFmtId="0" fontId="0" fillId="5" borderId="111" xfId="0" applyFill="1" applyBorder="1"/>
    <xf numFmtId="0" fontId="3" fillId="5" borderId="112" xfId="0" applyFont="1" applyFill="1" applyBorder="1"/>
    <xf numFmtId="0" fontId="3" fillId="5" borderId="114" xfId="0" applyFont="1" applyFill="1" applyBorder="1"/>
    <xf numFmtId="0" fontId="3" fillId="5" borderId="113" xfId="0" applyFont="1" applyFill="1" applyBorder="1"/>
    <xf numFmtId="0" fontId="3" fillId="5" borderId="115" xfId="0" applyFont="1" applyFill="1" applyBorder="1"/>
    <xf numFmtId="0" fontId="3" fillId="5" borderId="116" xfId="0" applyFont="1" applyFill="1" applyBorder="1"/>
    <xf numFmtId="0" fontId="3" fillId="5" borderId="119" xfId="0" applyFont="1" applyFill="1" applyBorder="1"/>
    <xf numFmtId="0" fontId="0" fillId="5" borderId="97" xfId="0" applyFill="1" applyBorder="1"/>
    <xf numFmtId="0" fontId="0" fillId="5" borderId="120" xfId="0" applyFill="1" applyBorder="1"/>
    <xf numFmtId="0" fontId="3" fillId="5" borderId="121" xfId="0" applyFont="1" applyFill="1" applyBorder="1"/>
    <xf numFmtId="0" fontId="3" fillId="5" borderId="122" xfId="0" applyFont="1" applyFill="1" applyBorder="1"/>
    <xf numFmtId="0" fontId="0" fillId="5" borderId="122" xfId="0" applyFill="1" applyBorder="1"/>
    <xf numFmtId="0" fontId="3" fillId="5" borderId="123" xfId="0" applyFont="1" applyFill="1" applyBorder="1"/>
    <xf numFmtId="0" fontId="16" fillId="5" borderId="0" xfId="0" applyFont="1" applyFill="1"/>
    <xf numFmtId="0" fontId="3" fillId="3" borderId="27" xfId="0" applyFont="1" applyFill="1" applyBorder="1" applyAlignment="1" applyProtection="1">
      <alignment shrinkToFit="1"/>
      <protection locked="0"/>
    </xf>
    <xf numFmtId="0" fontId="1" fillId="2" borderId="18" xfId="0" applyFont="1" applyFill="1" applyBorder="1" applyAlignment="1" applyProtection="1">
      <alignment horizontal="right"/>
      <protection locked="0"/>
    </xf>
    <xf numFmtId="0" fontId="4" fillId="5" borderId="124" xfId="3" applyFont="1" applyFill="1" applyBorder="1" applyAlignment="1">
      <alignment horizontal="left"/>
    </xf>
    <xf numFmtId="0" fontId="3" fillId="5" borderId="100" xfId="0" applyFont="1" applyFill="1" applyBorder="1"/>
    <xf numFmtId="0" fontId="3" fillId="5" borderId="125" xfId="0" applyFont="1" applyFill="1" applyBorder="1"/>
    <xf numFmtId="0" fontId="3" fillId="5" borderId="97" xfId="0" applyFont="1" applyFill="1" applyBorder="1"/>
    <xf numFmtId="0" fontId="16" fillId="2" borderId="0" xfId="0" applyFont="1" applyFill="1" applyAlignment="1">
      <alignment horizontal="center"/>
    </xf>
    <xf numFmtId="0" fontId="3" fillId="0" borderId="0" xfId="0" applyFont="1" applyAlignment="1">
      <alignment vertical="top" wrapText="1"/>
    </xf>
    <xf numFmtId="0" fontId="14" fillId="0" borderId="0" xfId="0" applyFont="1" applyAlignment="1">
      <alignment horizontal="center" vertical="center" wrapText="1"/>
    </xf>
    <xf numFmtId="0" fontId="16" fillId="2" borderId="0" xfId="0" applyFont="1" applyFill="1" applyAlignment="1">
      <alignment horizontal="left"/>
    </xf>
    <xf numFmtId="0" fontId="6" fillId="0" borderId="96" xfId="1" applyFont="1" applyBorder="1" applyAlignment="1">
      <alignment vertical="center" wrapText="1"/>
    </xf>
    <xf numFmtId="0" fontId="6" fillId="0" borderId="101" xfId="1" applyFont="1" applyBorder="1" applyAlignment="1">
      <alignment horizontal="center" vertical="center" wrapText="1"/>
    </xf>
    <xf numFmtId="0" fontId="3" fillId="0" borderId="125" xfId="1" applyBorder="1" applyAlignment="1">
      <alignment horizontal="center" vertical="center" wrapText="1"/>
    </xf>
    <xf numFmtId="0" fontId="3" fillId="0" borderId="97" xfId="1" applyBorder="1" applyAlignment="1">
      <alignment horizontal="center" vertical="center" wrapText="1"/>
    </xf>
    <xf numFmtId="0" fontId="6" fillId="0" borderId="95" xfId="1" applyFont="1" applyBorder="1" applyAlignment="1">
      <alignment vertical="center" wrapText="1"/>
    </xf>
    <xf numFmtId="0" fontId="3" fillId="0" borderId="95" xfId="1" applyBorder="1" applyAlignment="1">
      <alignment horizontal="center" vertical="center"/>
    </xf>
    <xf numFmtId="0" fontId="6" fillId="0" borderId="95" xfId="1" applyFont="1" applyBorder="1" applyAlignment="1">
      <alignment horizontal="left" vertical="center" wrapText="1"/>
    </xf>
    <xf numFmtId="0" fontId="6" fillId="0" borderId="69" xfId="1" applyFont="1" applyBorder="1"/>
    <xf numFmtId="0" fontId="6" fillId="0" borderId="69" xfId="1" applyFont="1" applyBorder="1" applyAlignment="1">
      <alignment wrapText="1"/>
    </xf>
    <xf numFmtId="0" fontId="3" fillId="0" borderId="69" xfId="1" applyBorder="1" applyAlignment="1">
      <alignment horizontal="center"/>
    </xf>
    <xf numFmtId="0" fontId="3" fillId="0" borderId="69" xfId="1" applyBorder="1"/>
    <xf numFmtId="0" fontId="6" fillId="0" borderId="127" xfId="1" applyFont="1" applyBorder="1"/>
    <xf numFmtId="0" fontId="3" fillId="0" borderId="127" xfId="1" applyBorder="1"/>
    <xf numFmtId="0" fontId="31" fillId="2" borderId="17" xfId="0" applyFont="1" applyFill="1" applyBorder="1" applyAlignment="1" applyProtection="1">
      <alignment wrapText="1"/>
      <protection locked="0"/>
    </xf>
    <xf numFmtId="0" fontId="3" fillId="0" borderId="0" xfId="0" applyFont="1" applyAlignment="1">
      <alignment horizontal="left" wrapText="1" indent="1"/>
    </xf>
    <xf numFmtId="0" fontId="0" fillId="0" borderId="0" xfId="0" applyAlignment="1">
      <alignment horizontal="left" wrapText="1" indent="1"/>
    </xf>
    <xf numFmtId="0" fontId="20" fillId="2" borderId="0" xfId="4" applyFill="1" applyAlignment="1" applyProtection="1"/>
    <xf numFmtId="0" fontId="3" fillId="2" borderId="0" xfId="0" applyFont="1" applyFill="1" applyAlignment="1">
      <alignment horizontal="left" vertical="top" wrapText="1"/>
    </xf>
    <xf numFmtId="0" fontId="20" fillId="2" borderId="0" xfId="4" applyFill="1" applyAlignment="1" applyProtection="1">
      <alignment vertical="top" shrinkToFit="1"/>
    </xf>
    <xf numFmtId="0" fontId="14" fillId="0" borderId="0" xfId="0" applyFont="1" applyAlignment="1">
      <alignment vertical="top" wrapText="1"/>
    </xf>
    <xf numFmtId="0" fontId="3" fillId="0" borderId="0" xfId="0" applyFont="1"/>
    <xf numFmtId="0" fontId="16" fillId="2" borderId="0" xfId="0" applyFont="1" applyFill="1" applyAlignment="1">
      <alignment horizontal="center"/>
    </xf>
    <xf numFmtId="0" fontId="3" fillId="0" borderId="0" xfId="0" applyFont="1" applyAlignment="1">
      <alignment horizontal="right" vertical="top" wrapText="1"/>
    </xf>
    <xf numFmtId="0" fontId="3" fillId="0" borderId="0" xfId="0" applyFont="1" applyAlignment="1">
      <alignment horizontal="left" vertical="center" wrapText="1" indent="1"/>
    </xf>
    <xf numFmtId="0" fontId="0" fillId="0" borderId="0" xfId="0" applyAlignment="1">
      <alignment horizontal="left" vertical="center" wrapText="1" indent="1"/>
    </xf>
    <xf numFmtId="0" fontId="20" fillId="0" borderId="0" xfId="4" applyFill="1" applyAlignment="1" applyProtection="1">
      <alignment horizontal="left"/>
    </xf>
    <xf numFmtId="0" fontId="3" fillId="2" borderId="0" xfId="0" applyFont="1" applyFill="1" applyAlignment="1">
      <alignment vertical="top" wrapText="1"/>
    </xf>
    <xf numFmtId="0" fontId="3" fillId="0" borderId="95" xfId="0" applyFont="1" applyBorder="1" applyAlignment="1">
      <alignment vertical="top" wrapText="1"/>
    </xf>
    <xf numFmtId="0" fontId="3" fillId="2" borderId="0" xfId="0" applyFont="1" applyFill="1" applyAlignment="1">
      <alignment horizontal="left" wrapText="1"/>
    </xf>
    <xf numFmtId="0" fontId="6" fillId="2" borderId="0" xfId="0" applyFont="1" applyFill="1" applyAlignment="1">
      <alignment horizontal="left" wrapText="1" indent="2"/>
    </xf>
    <xf numFmtId="0" fontId="3" fillId="2" borderId="0" xfId="0" applyFont="1" applyFill="1" applyAlignment="1">
      <alignment horizontal="left" wrapText="1" indent="1"/>
    </xf>
    <xf numFmtId="0" fontId="22" fillId="2" borderId="0" xfId="0" applyFont="1" applyFill="1" applyAlignment="1">
      <alignment horizontal="left" wrapText="1" indent="1"/>
    </xf>
    <xf numFmtId="0" fontId="22" fillId="2" borderId="0" xfId="0" applyFont="1" applyFill="1" applyAlignment="1">
      <alignment horizontal="left" wrapText="1"/>
    </xf>
    <xf numFmtId="0" fontId="3" fillId="2" borderId="2" xfId="0" applyFont="1" applyFill="1" applyBorder="1" applyAlignment="1">
      <alignment wrapText="1"/>
    </xf>
    <xf numFmtId="0" fontId="3" fillId="2" borderId="19"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wrapText="1"/>
    </xf>
    <xf numFmtId="0" fontId="3" fillId="2" borderId="18" xfId="0" applyFont="1" applyFill="1" applyBorder="1" applyAlignment="1">
      <alignment horizontal="center" wrapText="1"/>
    </xf>
    <xf numFmtId="0" fontId="3" fillId="2" borderId="5" xfId="0" applyFont="1" applyFill="1" applyBorder="1" applyAlignment="1">
      <alignment horizontal="center" wrapText="1"/>
    </xf>
    <xf numFmtId="0" fontId="11" fillId="2" borderId="0" xfId="0" applyFont="1" applyFill="1" applyAlignment="1">
      <alignment horizontal="left" vertical="top" wrapText="1"/>
    </xf>
    <xf numFmtId="0" fontId="0" fillId="2" borderId="0" xfId="0" applyFill="1" applyAlignment="1">
      <alignment wrapText="1"/>
    </xf>
    <xf numFmtId="0" fontId="0" fillId="2" borderId="0" xfId="0" applyFill="1"/>
    <xf numFmtId="0" fontId="6" fillId="2" borderId="0" xfId="0" applyFont="1" applyFill="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20" xfId="0" applyFont="1" applyFill="1" applyBorder="1" applyAlignment="1">
      <alignment horizontal="center" wrapText="1"/>
    </xf>
    <xf numFmtId="0" fontId="7" fillId="2" borderId="0" xfId="0" applyFont="1" applyFill="1" applyAlignment="1">
      <alignment horizontal="center"/>
    </xf>
    <xf numFmtId="0" fontId="9" fillId="2" borderId="0" xfId="0" applyFont="1" applyFill="1" applyAlignment="1">
      <alignment horizontal="left" vertical="top" wrapText="1"/>
    </xf>
    <xf numFmtId="0" fontId="3" fillId="2" borderId="0" xfId="0" applyFont="1" applyFill="1" applyAlignment="1">
      <alignment horizontal="left" vertical="center" wrapText="1"/>
    </xf>
    <xf numFmtId="0" fontId="9" fillId="2" borderId="0" xfId="0" applyFont="1" applyFill="1" applyAlignment="1">
      <alignment horizontal="left" vertical="center" wrapText="1"/>
    </xf>
    <xf numFmtId="0" fontId="7" fillId="5" borderId="0" xfId="0" applyFont="1" applyFill="1" applyAlignment="1">
      <alignment horizontal="center"/>
    </xf>
    <xf numFmtId="0" fontId="6" fillId="2" borderId="6" xfId="1" applyFont="1" applyFill="1" applyBorder="1" applyAlignment="1">
      <alignment horizontal="right"/>
    </xf>
    <xf numFmtId="0" fontId="6" fillId="2" borderId="7" xfId="1" applyFont="1" applyFill="1" applyBorder="1" applyAlignment="1">
      <alignment horizontal="right"/>
    </xf>
    <xf numFmtId="165" fontId="3" fillId="2" borderId="7" xfId="1" applyNumberFormat="1" applyFill="1" applyBorder="1" applyAlignment="1">
      <alignment horizontal="left"/>
    </xf>
    <xf numFmtId="165" fontId="3" fillId="2" borderId="8" xfId="1" applyNumberFormat="1" applyFill="1" applyBorder="1" applyAlignment="1">
      <alignment horizontal="left"/>
    </xf>
    <xf numFmtId="0" fontId="3" fillId="2" borderId="7" xfId="1" applyFill="1" applyBorder="1"/>
    <xf numFmtId="0" fontId="2" fillId="2" borderId="67" xfId="0" applyFont="1" applyFill="1" applyBorder="1" applyAlignment="1" applyProtection="1">
      <alignment shrinkToFit="1"/>
      <protection locked="0"/>
    </xf>
    <xf numFmtId="0" fontId="2" fillId="2" borderId="68" xfId="0" applyFont="1" applyFill="1" applyBorder="1" applyAlignment="1" applyProtection="1">
      <alignment shrinkToFit="1"/>
      <protection locked="0"/>
    </xf>
    <xf numFmtId="0" fontId="2" fillId="2" borderId="84" xfId="0" applyFont="1" applyFill="1" applyBorder="1" applyAlignment="1" applyProtection="1">
      <alignment shrinkToFit="1"/>
      <protection locked="0"/>
    </xf>
    <xf numFmtId="0" fontId="1" fillId="2" borderId="75" xfId="0" applyFont="1" applyFill="1" applyBorder="1" applyAlignment="1">
      <alignment wrapText="1"/>
    </xf>
    <xf numFmtId="0" fontId="1" fillId="2" borderId="68" xfId="0" applyFont="1" applyFill="1" applyBorder="1" applyAlignment="1">
      <alignment wrapText="1"/>
    </xf>
    <xf numFmtId="0" fontId="2" fillId="2" borderId="62" xfId="0" applyFont="1" applyFill="1" applyBorder="1" applyAlignment="1" applyProtection="1">
      <alignment shrinkToFit="1"/>
      <protection locked="0"/>
    </xf>
    <xf numFmtId="0" fontId="2" fillId="2" borderId="44" xfId="0" applyFont="1" applyFill="1" applyBorder="1" applyAlignment="1" applyProtection="1">
      <alignment shrinkToFit="1"/>
      <protection locked="0"/>
    </xf>
    <xf numFmtId="0" fontId="2" fillId="2" borderId="64" xfId="0" applyFont="1" applyFill="1" applyBorder="1" applyAlignment="1" applyProtection="1">
      <alignment shrinkToFit="1"/>
      <protection locked="0"/>
    </xf>
    <xf numFmtId="0" fontId="2" fillId="2" borderId="65" xfId="0" applyFont="1" applyFill="1" applyBorder="1" applyAlignment="1" applyProtection="1">
      <alignment shrinkToFit="1"/>
      <protection locked="0"/>
    </xf>
    <xf numFmtId="0" fontId="2" fillId="2" borderId="66" xfId="0" applyFont="1" applyFill="1" applyBorder="1" applyAlignment="1" applyProtection="1">
      <alignment shrinkToFit="1"/>
      <protection locked="0"/>
    </xf>
    <xf numFmtId="0" fontId="1" fillId="2" borderId="42" xfId="0" applyFont="1" applyFill="1" applyBorder="1" applyAlignment="1">
      <alignment wrapText="1"/>
    </xf>
    <xf numFmtId="0" fontId="1" fillId="2" borderId="43" xfId="0" applyFont="1" applyFill="1" applyBorder="1" applyAlignment="1">
      <alignment wrapText="1"/>
    </xf>
    <xf numFmtId="0" fontId="1" fillId="2" borderId="74" xfId="0" applyFont="1" applyFill="1" applyBorder="1" applyAlignment="1">
      <alignment wrapText="1"/>
    </xf>
    <xf numFmtId="0" fontId="1" fillId="2" borderId="65" xfId="0" applyFont="1" applyFill="1" applyBorder="1" applyAlignment="1">
      <alignment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6" fillId="2" borderId="42" xfId="1" applyFont="1" applyFill="1" applyBorder="1"/>
    <xf numFmtId="0" fontId="6" fillId="2" borderId="43" xfId="1" applyFont="1" applyFill="1" applyBorder="1"/>
    <xf numFmtId="0" fontId="6" fillId="2" borderId="78" xfId="1" applyFont="1" applyFill="1" applyBorder="1"/>
    <xf numFmtId="0" fontId="6" fillId="2" borderId="79" xfId="1" applyFont="1" applyFill="1" applyBorder="1"/>
    <xf numFmtId="0" fontId="6" fillId="2" borderId="44" xfId="1" applyFont="1" applyFill="1" applyBorder="1"/>
    <xf numFmtId="0" fontId="6" fillId="2" borderId="60" xfId="1" applyFont="1" applyFill="1" applyBorder="1"/>
    <xf numFmtId="0" fontId="6" fillId="2" borderId="55" xfId="1" applyFont="1" applyFill="1" applyBorder="1"/>
    <xf numFmtId="0" fontId="6" fillId="2" borderId="80" xfId="1" applyFont="1" applyFill="1" applyBorder="1"/>
    <xf numFmtId="0" fontId="1" fillId="2" borderId="64" xfId="0" applyFont="1" applyFill="1" applyBorder="1" applyAlignment="1">
      <alignment horizontal="right" wrapText="1"/>
    </xf>
    <xf numFmtId="0" fontId="1" fillId="2" borderId="66" xfId="0" applyFont="1" applyFill="1" applyBorder="1" applyAlignment="1">
      <alignment horizontal="right" wrapText="1"/>
    </xf>
    <xf numFmtId="0" fontId="3" fillId="2" borderId="82" xfId="1" applyFill="1" applyBorder="1" applyAlignment="1">
      <alignment shrinkToFit="1"/>
    </xf>
    <xf numFmtId="0" fontId="3" fillId="2" borderId="55" xfId="1" applyFill="1" applyBorder="1" applyAlignment="1">
      <alignment shrinkToFit="1"/>
    </xf>
    <xf numFmtId="0" fontId="3" fillId="2" borderId="61" xfId="1" applyFill="1" applyBorder="1" applyAlignment="1">
      <alignment shrinkToFit="1"/>
    </xf>
    <xf numFmtId="0" fontId="6" fillId="2" borderId="24" xfId="1" applyFont="1" applyFill="1" applyBorder="1"/>
    <xf numFmtId="0" fontId="6" fillId="2" borderId="25" xfId="1" applyFont="1" applyFill="1" applyBorder="1"/>
    <xf numFmtId="0" fontId="6" fillId="2" borderId="30" xfId="1" applyFont="1" applyFill="1" applyBorder="1"/>
    <xf numFmtId="0" fontId="6" fillId="2" borderId="28" xfId="1" applyFont="1" applyFill="1" applyBorder="1"/>
    <xf numFmtId="0" fontId="6" fillId="2" borderId="49" xfId="1" applyFont="1" applyFill="1" applyBorder="1"/>
    <xf numFmtId="0" fontId="6" fillId="2" borderId="51" xfId="1" applyFont="1" applyFill="1" applyBorder="1"/>
    <xf numFmtId="0" fontId="3" fillId="2" borderId="93" xfId="0" applyFont="1" applyFill="1" applyBorder="1"/>
    <xf numFmtId="0" fontId="3" fillId="2" borderId="92" xfId="0" applyFont="1" applyFill="1" applyBorder="1"/>
    <xf numFmtId="0" fontId="3" fillId="2" borderId="94" xfId="0" applyFont="1" applyFill="1" applyBorder="1"/>
    <xf numFmtId="0" fontId="3" fillId="3" borderId="54" xfId="0" applyFont="1" applyFill="1" applyBorder="1" applyProtection="1">
      <protection locked="0"/>
    </xf>
    <xf numFmtId="0" fontId="3" fillId="3" borderId="58" xfId="0" applyFont="1" applyFill="1" applyBorder="1" applyProtection="1">
      <protection locked="0"/>
    </xf>
    <xf numFmtId="0" fontId="3" fillId="2" borderId="21" xfId="0" applyFont="1" applyFill="1" applyBorder="1"/>
    <xf numFmtId="0" fontId="3" fillId="2" borderId="22" xfId="0" applyFont="1" applyFill="1" applyBorder="1"/>
    <xf numFmtId="0" fontId="3" fillId="2" borderId="22" xfId="0" applyFont="1" applyFill="1" applyBorder="1" applyProtection="1">
      <protection locked="0"/>
    </xf>
    <xf numFmtId="0" fontId="0" fillId="2" borderId="23" xfId="0" applyFill="1" applyBorder="1" applyProtection="1">
      <protection locked="0"/>
    </xf>
    <xf numFmtId="0" fontId="14" fillId="2" borderId="0" xfId="0" applyFont="1" applyFill="1" applyAlignment="1">
      <alignment wrapText="1"/>
    </xf>
    <xf numFmtId="0" fontId="14" fillId="2" borderId="28" xfId="0" applyFont="1" applyFill="1" applyBorder="1"/>
    <xf numFmtId="0" fontId="14" fillId="2" borderId="49" xfId="0" applyFont="1" applyFill="1" applyBorder="1"/>
    <xf numFmtId="0" fontId="14" fillId="2" borderId="29" xfId="0" applyFont="1" applyFill="1" applyBorder="1"/>
    <xf numFmtId="0" fontId="3" fillId="2" borderId="27" xfId="0" applyFont="1" applyFill="1" applyBorder="1" applyProtection="1">
      <protection locked="0"/>
    </xf>
    <xf numFmtId="0" fontId="0" fillId="2" borderId="38" xfId="0" applyFill="1" applyBorder="1" applyProtection="1">
      <protection locked="0"/>
    </xf>
    <xf numFmtId="0" fontId="3" fillId="2" borderId="57" xfId="0" applyFont="1" applyFill="1" applyBorder="1"/>
    <xf numFmtId="0" fontId="3" fillId="2" borderId="50" xfId="0" applyFont="1" applyFill="1" applyBorder="1"/>
    <xf numFmtId="0" fontId="3" fillId="4" borderId="27" xfId="0" applyFont="1" applyFill="1" applyBorder="1" applyProtection="1">
      <protection locked="0"/>
    </xf>
    <xf numFmtId="0" fontId="14" fillId="2" borderId="46" xfId="0" applyFont="1" applyFill="1" applyBorder="1"/>
    <xf numFmtId="0" fontId="14" fillId="2" borderId="47" xfId="0" applyFont="1" applyFill="1" applyBorder="1"/>
    <xf numFmtId="0" fontId="14" fillId="2" borderId="48" xfId="0" applyFont="1" applyFill="1" applyBorder="1"/>
    <xf numFmtId="0" fontId="3" fillId="2" borderId="31" xfId="0" applyFont="1" applyFill="1" applyBorder="1"/>
    <xf numFmtId="0" fontId="3" fillId="2" borderId="27" xfId="0" applyFont="1" applyFill="1" applyBorder="1"/>
    <xf numFmtId="0" fontId="6" fillId="2" borderId="2" xfId="0" applyFont="1" applyFill="1" applyBorder="1" applyAlignment="1">
      <alignment wrapText="1"/>
    </xf>
    <xf numFmtId="0" fontId="6" fillId="2" borderId="4" xfId="0" applyFont="1" applyFill="1" applyBorder="1" applyAlignment="1">
      <alignment vertical="top" wrapText="1"/>
    </xf>
    <xf numFmtId="0" fontId="6" fillId="2" borderId="18" xfId="0" applyFont="1" applyFill="1" applyBorder="1" applyAlignment="1">
      <alignment vertical="top" wrapText="1"/>
    </xf>
    <xf numFmtId="0" fontId="6" fillId="2" borderId="81" xfId="0" applyFont="1" applyFill="1" applyBorder="1" applyAlignment="1">
      <alignment vertical="top" wrapText="1"/>
    </xf>
    <xf numFmtId="0" fontId="6" fillId="2" borderId="83" xfId="0" applyFont="1" applyFill="1" applyBorder="1" applyAlignment="1">
      <alignment vertical="top" wrapText="1"/>
    </xf>
    <xf numFmtId="0" fontId="6" fillId="2" borderId="5" xfId="0" applyFont="1" applyFill="1" applyBorder="1" applyAlignment="1">
      <alignment vertical="top" wrapText="1"/>
    </xf>
    <xf numFmtId="0" fontId="3" fillId="3" borderId="60" xfId="0" applyFont="1" applyFill="1" applyBorder="1" applyAlignment="1" applyProtection="1">
      <alignment shrinkToFit="1"/>
      <protection locked="0"/>
    </xf>
    <xf numFmtId="0" fontId="0" fillId="3" borderId="80" xfId="0" applyFill="1" applyBorder="1" applyAlignment="1" applyProtection="1">
      <alignment shrinkToFit="1"/>
      <protection locked="0"/>
    </xf>
    <xf numFmtId="0" fontId="3" fillId="4" borderId="22" xfId="0" applyFont="1" applyFill="1" applyBorder="1" applyProtection="1">
      <protection locked="0"/>
    </xf>
    <xf numFmtId="0" fontId="3" fillId="2" borderId="67" xfId="1" applyFill="1" applyBorder="1"/>
    <xf numFmtId="0" fontId="3" fillId="2" borderId="77" xfId="1" applyFill="1" applyBorder="1"/>
    <xf numFmtId="0" fontId="0" fillId="4" borderId="50" xfId="0" applyFill="1" applyBorder="1" applyProtection="1">
      <protection locked="0"/>
    </xf>
    <xf numFmtId="0" fontId="3" fillId="2" borderId="70" xfId="1" applyFill="1" applyBorder="1" applyAlignment="1">
      <alignment wrapText="1"/>
    </xf>
    <xf numFmtId="0" fontId="3" fillId="2" borderId="69" xfId="1" applyFill="1" applyBorder="1" applyAlignment="1">
      <alignment wrapText="1"/>
    </xf>
    <xf numFmtId="0" fontId="3" fillId="2" borderId="71" xfId="1" applyFill="1" applyBorder="1" applyAlignment="1">
      <alignment wrapText="1"/>
    </xf>
    <xf numFmtId="0" fontId="3" fillId="2" borderId="19" xfId="1" applyFill="1" applyBorder="1" applyAlignment="1">
      <alignment wrapText="1"/>
    </xf>
    <xf numFmtId="0" fontId="3" fillId="2" borderId="0" xfId="1" applyFill="1" applyAlignment="1">
      <alignment wrapText="1"/>
    </xf>
    <xf numFmtId="0" fontId="3" fillId="2" borderId="3" xfId="1" applyFill="1" applyBorder="1" applyAlignment="1">
      <alignment wrapText="1"/>
    </xf>
    <xf numFmtId="0" fontId="3" fillId="2" borderId="4" xfId="1" applyFill="1" applyBorder="1" applyAlignment="1">
      <alignment wrapText="1"/>
    </xf>
    <xf numFmtId="0" fontId="3" fillId="2" borderId="18" xfId="1" applyFill="1" applyBorder="1" applyAlignment="1">
      <alignment wrapText="1"/>
    </xf>
    <xf numFmtId="0" fontId="3" fillId="2" borderId="5" xfId="1" applyFill="1" applyBorder="1" applyAlignment="1">
      <alignment wrapText="1"/>
    </xf>
    <xf numFmtId="0" fontId="19" fillId="2" borderId="2" xfId="0" applyFont="1" applyFill="1" applyBorder="1" applyAlignment="1">
      <alignment wrapText="1"/>
    </xf>
    <xf numFmtId="0" fontId="6" fillId="2" borderId="45" xfId="0" applyFont="1" applyFill="1" applyBorder="1"/>
    <xf numFmtId="0" fontId="6" fillId="2" borderId="40" xfId="0" applyFont="1" applyFill="1" applyBorder="1"/>
    <xf numFmtId="0" fontId="6" fillId="2" borderId="57" xfId="0" applyFont="1" applyFill="1" applyBorder="1"/>
    <xf numFmtId="0" fontId="6" fillId="2" borderId="50" xfId="0" applyFont="1" applyFill="1" applyBorder="1"/>
    <xf numFmtId="0" fontId="3" fillId="2" borderId="46" xfId="0" applyFont="1" applyFill="1" applyBorder="1"/>
    <xf numFmtId="0" fontId="3" fillId="2" borderId="47" xfId="0" applyFont="1" applyFill="1" applyBorder="1"/>
    <xf numFmtId="0" fontId="3" fillId="2" borderId="48" xfId="0" applyFont="1" applyFill="1" applyBorder="1"/>
    <xf numFmtId="0" fontId="3" fillId="4" borderId="40" xfId="0" applyFont="1" applyFill="1" applyBorder="1" applyProtection="1">
      <protection locked="0"/>
    </xf>
    <xf numFmtId="0" fontId="0" fillId="4" borderId="40" xfId="0" applyFill="1" applyBorder="1" applyProtection="1">
      <protection locked="0"/>
    </xf>
    <xf numFmtId="0" fontId="3" fillId="4" borderId="50" xfId="0" applyFont="1" applyFill="1" applyBorder="1" applyProtection="1">
      <protection locked="0"/>
    </xf>
    <xf numFmtId="0" fontId="3" fillId="2" borderId="91" xfId="0" applyFont="1" applyFill="1" applyBorder="1"/>
    <xf numFmtId="0" fontId="12" fillId="2" borderId="42" xfId="0" applyFont="1" applyFill="1" applyBorder="1"/>
    <xf numFmtId="0" fontId="12" fillId="2" borderId="43" xfId="0" applyFont="1" applyFill="1" applyBorder="1"/>
    <xf numFmtId="0" fontId="12" fillId="2" borderId="44" xfId="0" applyFont="1" applyFill="1" applyBorder="1"/>
    <xf numFmtId="0" fontId="0" fillId="3" borderId="50" xfId="0" applyFill="1" applyBorder="1" applyProtection="1">
      <protection locked="0"/>
    </xf>
    <xf numFmtId="0" fontId="0" fillId="3" borderId="56" xfId="0" applyFill="1" applyBorder="1" applyProtection="1">
      <protection locked="0"/>
    </xf>
    <xf numFmtId="0" fontId="14" fillId="2" borderId="24" xfId="0" applyFont="1" applyFill="1" applyBorder="1"/>
    <xf numFmtId="0" fontId="14" fillId="2" borderId="25" xfId="0" applyFont="1" applyFill="1" applyBorder="1"/>
    <xf numFmtId="0" fontId="14" fillId="2" borderId="26" xfId="0" applyFont="1" applyFill="1" applyBorder="1"/>
    <xf numFmtId="0" fontId="14" fillId="2" borderId="46" xfId="0" applyFont="1" applyFill="1" applyBorder="1" applyProtection="1">
      <protection locked="0"/>
    </xf>
    <xf numFmtId="0" fontId="14" fillId="2" borderId="47" xfId="0" applyFont="1" applyFill="1" applyBorder="1" applyProtection="1">
      <protection locked="0"/>
    </xf>
    <xf numFmtId="0" fontId="14" fillId="2" borderId="85" xfId="0" applyFont="1" applyFill="1" applyBorder="1" applyProtection="1">
      <protection locked="0"/>
    </xf>
    <xf numFmtId="0" fontId="3" fillId="3" borderId="33" xfId="0" applyFont="1" applyFill="1" applyBorder="1" applyAlignment="1" applyProtection="1">
      <alignment shrinkToFit="1"/>
      <protection locked="0"/>
    </xf>
    <xf numFmtId="0" fontId="3" fillId="3" borderId="49" xfId="0" applyFont="1" applyFill="1" applyBorder="1" applyAlignment="1" applyProtection="1">
      <alignment shrinkToFit="1"/>
      <protection locked="0"/>
    </xf>
    <xf numFmtId="0" fontId="3" fillId="3" borderId="29" xfId="0" applyFont="1" applyFill="1" applyBorder="1" applyAlignment="1" applyProtection="1">
      <alignment shrinkToFit="1"/>
      <protection locked="0"/>
    </xf>
    <xf numFmtId="0" fontId="3" fillId="3" borderId="28" xfId="0" applyFont="1" applyFill="1" applyBorder="1" applyAlignment="1" applyProtection="1">
      <alignment shrinkToFit="1"/>
      <protection locked="0"/>
    </xf>
    <xf numFmtId="0" fontId="0" fillId="3" borderId="49" xfId="0" applyFill="1" applyBorder="1" applyAlignment="1" applyProtection="1">
      <alignment shrinkToFit="1"/>
      <protection locked="0"/>
    </xf>
    <xf numFmtId="0" fontId="0" fillId="3" borderId="29" xfId="0" applyFill="1" applyBorder="1" applyAlignment="1" applyProtection="1">
      <alignment shrinkToFit="1"/>
      <protection locked="0"/>
    </xf>
    <xf numFmtId="0" fontId="3" fillId="2" borderId="32" xfId="0" applyFont="1" applyFill="1" applyBorder="1"/>
    <xf numFmtId="0" fontId="3" fillId="2" borderId="25" xfId="0" applyFont="1" applyFill="1" applyBorder="1"/>
    <xf numFmtId="0" fontId="3" fillId="2" borderId="26" xfId="0" applyFont="1" applyFill="1" applyBorder="1"/>
    <xf numFmtId="0" fontId="19" fillId="2" borderId="25" xfId="0" applyFont="1" applyFill="1" applyBorder="1" applyAlignment="1">
      <alignment shrinkToFit="1"/>
    </xf>
    <xf numFmtId="0" fontId="19" fillId="2" borderId="30" xfId="0" applyFont="1" applyFill="1" applyBorder="1" applyAlignment="1">
      <alignment shrinkToFit="1"/>
    </xf>
    <xf numFmtId="0" fontId="15" fillId="2" borderId="0" xfId="0" applyFont="1" applyFill="1" applyAlignment="1">
      <alignment horizontal="center" vertical="center"/>
    </xf>
    <xf numFmtId="0" fontId="0" fillId="2" borderId="22" xfId="0" applyFill="1" applyBorder="1"/>
    <xf numFmtId="0" fontId="3" fillId="4" borderId="54" xfId="0" applyFont="1" applyFill="1" applyBorder="1" applyAlignment="1" applyProtection="1">
      <alignment shrinkToFit="1"/>
      <protection locked="0"/>
    </xf>
    <xf numFmtId="0" fontId="0" fillId="4" borderId="58" xfId="0" applyFill="1" applyBorder="1" applyAlignment="1" applyProtection="1">
      <alignment shrinkToFit="1"/>
      <protection locked="0"/>
    </xf>
    <xf numFmtId="0" fontId="0" fillId="4" borderId="22" xfId="0" applyFill="1" applyBorder="1" applyAlignment="1" applyProtection="1">
      <alignment shrinkToFit="1"/>
      <protection locked="0"/>
    </xf>
    <xf numFmtId="0" fontId="0" fillId="4" borderId="23" xfId="0" applyFill="1" applyBorder="1" applyAlignment="1" applyProtection="1">
      <alignment shrinkToFit="1"/>
      <protection locked="0"/>
    </xf>
    <xf numFmtId="0" fontId="3" fillId="2" borderId="24" xfId="0" applyFont="1" applyFill="1" applyBorder="1"/>
    <xf numFmtId="0" fontId="3" fillId="2" borderId="54" xfId="0" applyFont="1" applyFill="1" applyBorder="1"/>
    <xf numFmtId="0" fontId="0" fillId="2" borderId="36" xfId="0" applyFill="1" applyBorder="1"/>
    <xf numFmtId="0" fontId="3" fillId="4" borderId="24" xfId="0" applyFont="1" applyFill="1" applyBorder="1" applyProtection="1">
      <protection locked="0"/>
    </xf>
    <xf numFmtId="0" fontId="0" fillId="4" borderId="25" xfId="0" applyFill="1" applyBorder="1" applyProtection="1">
      <protection locked="0"/>
    </xf>
    <xf numFmtId="0" fontId="0" fillId="4" borderId="26" xfId="0" applyFill="1" applyBorder="1" applyProtection="1">
      <protection locked="0"/>
    </xf>
    <xf numFmtId="0" fontId="3" fillId="0" borderId="28" xfId="0" applyFont="1" applyBorder="1" applyAlignment="1" applyProtection="1">
      <alignment vertical="top" wrapText="1" shrinkToFit="1"/>
      <protection locked="0"/>
    </xf>
    <xf numFmtId="0" fontId="0" fillId="0" borderId="49" xfId="0" applyBorder="1" applyAlignment="1" applyProtection="1">
      <alignment vertical="top" wrapText="1" shrinkToFit="1"/>
      <protection locked="0"/>
    </xf>
    <xf numFmtId="0" fontId="0" fillId="0" borderId="51" xfId="0" applyBorder="1" applyAlignment="1" applyProtection="1">
      <alignment vertical="top" wrapText="1" shrinkToFit="1"/>
      <protection locked="0"/>
    </xf>
    <xf numFmtId="0" fontId="3" fillId="0" borderId="24" xfId="0" applyFont="1" applyBorder="1"/>
    <xf numFmtId="0" fontId="3" fillId="0" borderId="25" xfId="0" applyFont="1" applyBorder="1"/>
    <xf numFmtId="0" fontId="3" fillId="0" borderId="26" xfId="0" applyFont="1" applyBorder="1"/>
    <xf numFmtId="0" fontId="20" fillId="4" borderId="24" xfId="4" applyFill="1" applyBorder="1" applyAlignment="1" applyProtection="1">
      <alignment shrinkToFit="1"/>
      <protection locked="0"/>
    </xf>
    <xf numFmtId="0" fontId="0" fillId="4" borderId="30" xfId="0" applyFill="1" applyBorder="1" applyAlignment="1" applyProtection="1">
      <alignment shrinkToFit="1"/>
      <protection locked="0"/>
    </xf>
    <xf numFmtId="0" fontId="3" fillId="4" borderId="24" xfId="0" applyFont="1" applyFill="1" applyBorder="1" applyAlignment="1" applyProtection="1">
      <alignment horizontal="left" shrinkToFit="1"/>
      <protection locked="0"/>
    </xf>
    <xf numFmtId="0" fontId="0" fillId="4" borderId="26" xfId="0" applyFill="1" applyBorder="1" applyAlignment="1" applyProtection="1">
      <alignment horizontal="left" shrinkToFit="1"/>
      <protection locked="0"/>
    </xf>
    <xf numFmtId="0" fontId="0" fillId="4" borderId="24" xfId="0" applyFill="1" applyBorder="1" applyAlignment="1" applyProtection="1">
      <alignment shrinkToFit="1"/>
      <protection locked="0"/>
    </xf>
    <xf numFmtId="0" fontId="0" fillId="4" borderId="54" xfId="0" applyFill="1" applyBorder="1" applyAlignment="1" applyProtection="1">
      <alignment shrinkToFit="1"/>
      <protection locked="0"/>
    </xf>
    <xf numFmtId="0" fontId="0" fillId="4" borderId="37" xfId="0" applyFill="1" applyBorder="1" applyAlignment="1" applyProtection="1">
      <alignment shrinkToFit="1"/>
      <protection locked="0"/>
    </xf>
    <xf numFmtId="0" fontId="0" fillId="0" borderId="33" xfId="0" applyBorder="1"/>
    <xf numFmtId="0" fontId="0" fillId="0" borderId="49" xfId="0" applyBorder="1"/>
    <xf numFmtId="0" fontId="6" fillId="2" borderId="86" xfId="0" applyFont="1" applyFill="1" applyBorder="1"/>
    <xf numFmtId="0" fontId="6" fillId="2" borderId="87" xfId="0" applyFont="1" applyFill="1" applyBorder="1"/>
    <xf numFmtId="0" fontId="3" fillId="2" borderId="21" xfId="0" applyFont="1" applyFill="1" applyBorder="1" applyAlignment="1">
      <alignment wrapText="1"/>
    </xf>
    <xf numFmtId="0" fontId="3" fillId="2" borderId="22" xfId="0" applyFont="1" applyFill="1" applyBorder="1" applyAlignment="1">
      <alignment wrapText="1"/>
    </xf>
    <xf numFmtId="0" fontId="3" fillId="2" borderId="19" xfId="0" applyFont="1" applyFill="1" applyBorder="1"/>
    <xf numFmtId="0" fontId="3" fillId="2" borderId="0" xfId="0" applyFont="1" applyFill="1"/>
    <xf numFmtId="0" fontId="14" fillId="2" borderId="53" xfId="0" applyFont="1" applyFill="1" applyBorder="1"/>
    <xf numFmtId="0" fontId="14" fillId="2" borderId="30" xfId="0" applyFont="1" applyFill="1" applyBorder="1"/>
    <xf numFmtId="0" fontId="3" fillId="2" borderId="53" xfId="0" applyFont="1" applyFill="1" applyBorder="1" applyProtection="1">
      <protection locked="0"/>
    </xf>
    <xf numFmtId="0" fontId="0" fillId="2" borderId="88" xfId="0" applyFill="1" applyBorder="1" applyProtection="1">
      <protection locked="0"/>
    </xf>
    <xf numFmtId="0" fontId="0" fillId="4" borderId="22" xfId="0" applyFill="1" applyBorder="1" applyProtection="1">
      <protection locked="0"/>
    </xf>
    <xf numFmtId="0" fontId="0" fillId="4" borderId="23" xfId="0" applyFill="1" applyBorder="1" applyProtection="1">
      <protection locked="0"/>
    </xf>
    <xf numFmtId="0" fontId="0" fillId="4" borderId="26" xfId="0" applyFill="1" applyBorder="1" applyAlignment="1" applyProtection="1">
      <alignment shrinkToFit="1"/>
      <protection locked="0"/>
    </xf>
    <xf numFmtId="0" fontId="0" fillId="4" borderId="24" xfId="0" applyFill="1" applyBorder="1" applyAlignment="1" applyProtection="1">
      <alignment horizontal="left" shrinkToFit="1"/>
      <protection locked="0"/>
    </xf>
    <xf numFmtId="0" fontId="3" fillId="4" borderId="28" xfId="0" applyFont="1" applyFill="1" applyBorder="1" applyAlignment="1" applyProtection="1">
      <alignment shrinkToFit="1"/>
      <protection locked="0"/>
    </xf>
    <xf numFmtId="0" fontId="0" fillId="4" borderId="29" xfId="0" applyFill="1" applyBorder="1" applyAlignment="1" applyProtection="1">
      <alignment shrinkToFit="1"/>
      <protection locked="0"/>
    </xf>
    <xf numFmtId="0" fontId="3" fillId="2" borderId="33" xfId="0" applyFont="1" applyFill="1" applyBorder="1"/>
    <xf numFmtId="0" fontId="3" fillId="2" borderId="29" xfId="0" applyFont="1" applyFill="1" applyBorder="1"/>
    <xf numFmtId="0" fontId="14" fillId="2" borderId="32" xfId="0" applyFont="1" applyFill="1" applyBorder="1"/>
    <xf numFmtId="0" fontId="3" fillId="2" borderId="28" xfId="0" applyFont="1" applyFill="1" applyBorder="1"/>
    <xf numFmtId="0" fontId="3" fillId="2" borderId="49" xfId="0" applyFont="1" applyFill="1" applyBorder="1"/>
    <xf numFmtId="0" fontId="3" fillId="2" borderId="2" xfId="0" applyFont="1" applyFill="1" applyBorder="1"/>
    <xf numFmtId="0" fontId="3" fillId="2" borderId="20" xfId="0" applyFont="1" applyFill="1" applyBorder="1"/>
    <xf numFmtId="0" fontId="14" fillId="0" borderId="33" xfId="0" applyFont="1" applyBorder="1"/>
    <xf numFmtId="0" fontId="14" fillId="0" borderId="49" xfId="0" applyFont="1" applyBorder="1"/>
    <xf numFmtId="0" fontId="14" fillId="0" borderId="51" xfId="0" applyFont="1" applyBorder="1"/>
    <xf numFmtId="0" fontId="3" fillId="4" borderId="36" xfId="0" applyFont="1" applyFill="1" applyBorder="1" applyProtection="1">
      <protection locked="0"/>
    </xf>
    <xf numFmtId="0" fontId="3" fillId="4" borderId="58" xfId="0" applyFont="1" applyFill="1" applyBorder="1" applyProtection="1">
      <protection locked="0"/>
    </xf>
    <xf numFmtId="0" fontId="27" fillId="2" borderId="7" xfId="0" applyFont="1" applyFill="1" applyBorder="1" applyAlignment="1">
      <alignment wrapText="1"/>
    </xf>
    <xf numFmtId="0" fontId="3" fillId="2" borderId="52" xfId="0" applyFont="1" applyFill="1" applyBorder="1"/>
    <xf numFmtId="0" fontId="3" fillId="2" borderId="53" xfId="0" applyFont="1" applyFill="1" applyBorder="1"/>
    <xf numFmtId="49" fontId="3" fillId="4" borderId="24" xfId="0" applyNumberFormat="1" applyFont="1" applyFill="1" applyBorder="1" applyAlignment="1" applyProtection="1">
      <alignment horizontal="left" shrinkToFit="1"/>
      <protection locked="0"/>
    </xf>
    <xf numFmtId="49" fontId="0" fillId="4" borderId="30" xfId="0" applyNumberFormat="1" applyFill="1" applyBorder="1" applyAlignment="1" applyProtection="1">
      <alignment horizontal="left" shrinkToFit="1"/>
      <protection locked="0"/>
    </xf>
    <xf numFmtId="0" fontId="3" fillId="4" borderId="24" xfId="0" applyFont="1" applyFill="1" applyBorder="1" applyAlignment="1" applyProtection="1">
      <alignment shrinkToFit="1"/>
      <protection locked="0"/>
    </xf>
    <xf numFmtId="0" fontId="3" fillId="2" borderId="32" xfId="1" applyFill="1" applyBorder="1" applyAlignment="1">
      <alignment shrinkToFit="1"/>
    </xf>
    <xf numFmtId="0" fontId="3" fillId="2" borderId="25" xfId="1" applyFill="1" applyBorder="1" applyAlignment="1">
      <alignment shrinkToFit="1"/>
    </xf>
    <xf numFmtId="0" fontId="3" fillId="2" borderId="26" xfId="1" applyFill="1" applyBorder="1" applyAlignment="1">
      <alignment shrinkToFit="1"/>
    </xf>
    <xf numFmtId="0" fontId="6" fillId="4" borderId="6" xfId="0" applyFont="1" applyFill="1" applyBorder="1" applyAlignment="1">
      <alignment vertical="top" wrapText="1"/>
    </xf>
    <xf numFmtId="0" fontId="6" fillId="4" borderId="7" xfId="0" applyFont="1" applyFill="1" applyBorder="1" applyAlignment="1">
      <alignment vertical="top" wrapText="1"/>
    </xf>
    <xf numFmtId="0" fontId="6" fillId="4" borderId="8" xfId="0" applyFont="1" applyFill="1" applyBorder="1" applyAlignment="1">
      <alignment vertical="top" wrapText="1"/>
    </xf>
    <xf numFmtId="0" fontId="2" fillId="2" borderId="76" xfId="0" applyFont="1" applyFill="1" applyBorder="1" applyAlignment="1" applyProtection="1">
      <alignment shrinkToFit="1"/>
      <protection locked="0"/>
    </xf>
    <xf numFmtId="0" fontId="3" fillId="2" borderId="64" xfId="1" applyFill="1" applyBorder="1" applyProtection="1">
      <protection locked="0"/>
    </xf>
    <xf numFmtId="0" fontId="3" fillId="2" borderId="76" xfId="1" applyFill="1" applyBorder="1" applyProtection="1">
      <protection locked="0"/>
    </xf>
    <xf numFmtId="0" fontId="3" fillId="2" borderId="33" xfId="1" applyFill="1" applyBorder="1" applyAlignment="1">
      <alignment shrinkToFit="1"/>
    </xf>
    <xf numFmtId="0" fontId="3" fillId="2" borderId="49" xfId="1" applyFill="1" applyBorder="1" applyAlignment="1">
      <alignment shrinkToFit="1"/>
    </xf>
    <xf numFmtId="0" fontId="3" fillId="2" borderId="29" xfId="1" applyFill="1" applyBorder="1" applyAlignment="1">
      <alignment shrinkToFit="1"/>
    </xf>
    <xf numFmtId="0" fontId="2" fillId="2" borderId="43" xfId="0" applyFont="1" applyFill="1" applyBorder="1" applyAlignment="1" applyProtection="1">
      <alignment shrinkToFit="1"/>
      <protection locked="0"/>
    </xf>
    <xf numFmtId="0" fontId="2" fillId="2" borderId="63" xfId="0" applyFont="1" applyFill="1" applyBorder="1" applyAlignment="1" applyProtection="1">
      <alignment shrinkToFit="1"/>
      <protection locked="0"/>
    </xf>
    <xf numFmtId="0" fontId="22" fillId="2" borderId="0" xfId="0" applyFont="1" applyFill="1" applyAlignment="1">
      <alignment wrapText="1"/>
    </xf>
    <xf numFmtId="0" fontId="1" fillId="2" borderId="62" xfId="0" applyFont="1" applyFill="1" applyBorder="1" applyAlignment="1">
      <alignment horizontal="right" wrapText="1"/>
    </xf>
    <xf numFmtId="0" fontId="1" fillId="2" borderId="63" xfId="0" applyFont="1" applyFill="1" applyBorder="1" applyAlignment="1">
      <alignment horizontal="right" wrapText="1"/>
    </xf>
    <xf numFmtId="0" fontId="3" fillId="3" borderId="1" xfId="0" applyFont="1" applyFill="1" applyBorder="1" applyAlignment="1" applyProtection="1">
      <alignment vertical="top" wrapText="1"/>
      <protection locked="0"/>
    </xf>
    <xf numFmtId="0" fontId="3" fillId="3" borderId="2" xfId="0" applyFont="1" applyFill="1" applyBorder="1" applyAlignment="1" applyProtection="1">
      <alignment vertical="top" wrapText="1"/>
      <protection locked="0"/>
    </xf>
    <xf numFmtId="0" fontId="3" fillId="3" borderId="20"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18" xfId="0" applyFont="1" applyFill="1" applyBorder="1" applyAlignment="1" applyProtection="1">
      <alignment vertical="top" wrapText="1"/>
      <protection locked="0"/>
    </xf>
    <xf numFmtId="0" fontId="3" fillId="3" borderId="5" xfId="0" applyFont="1" applyFill="1" applyBorder="1" applyAlignment="1" applyProtection="1">
      <alignment vertical="top" wrapText="1"/>
      <protection locked="0"/>
    </xf>
    <xf numFmtId="0" fontId="3" fillId="4" borderId="1" xfId="0" applyFont="1" applyFill="1" applyBorder="1" applyAlignment="1" applyProtection="1">
      <alignment vertical="top"/>
      <protection locked="0"/>
    </xf>
    <xf numFmtId="0" fontId="3" fillId="4" borderId="2" xfId="0" applyFont="1" applyFill="1" applyBorder="1" applyAlignment="1" applyProtection="1">
      <alignment vertical="top"/>
      <protection locked="0"/>
    </xf>
    <xf numFmtId="0" fontId="3" fillId="4" borderId="20" xfId="0" applyFont="1" applyFill="1" applyBorder="1" applyAlignment="1" applyProtection="1">
      <alignment vertical="top"/>
      <protection locked="0"/>
    </xf>
    <xf numFmtId="0" fontId="3" fillId="4" borderId="4" xfId="0" applyFont="1" applyFill="1" applyBorder="1" applyAlignment="1" applyProtection="1">
      <alignment vertical="top"/>
      <protection locked="0"/>
    </xf>
    <xf numFmtId="0" fontId="3" fillId="4" borderId="18" xfId="0" applyFont="1" applyFill="1" applyBorder="1" applyAlignment="1" applyProtection="1">
      <alignment vertical="top"/>
      <protection locked="0"/>
    </xf>
    <xf numFmtId="0" fontId="3" fillId="4" borderId="5" xfId="0" applyFont="1" applyFill="1" applyBorder="1" applyAlignment="1" applyProtection="1">
      <alignment vertical="top"/>
      <protection locked="0"/>
    </xf>
    <xf numFmtId="0" fontId="6" fillId="2" borderId="7" xfId="0" applyFont="1" applyFill="1" applyBorder="1" applyAlignment="1">
      <alignment horizontal="left" wrapText="1"/>
    </xf>
    <xf numFmtId="0" fontId="3" fillId="3" borderId="24" xfId="0" applyFont="1" applyFill="1" applyBorder="1" applyProtection="1">
      <protection locked="0"/>
    </xf>
    <xf numFmtId="0" fontId="3" fillId="3" borderId="30" xfId="0" applyFont="1" applyFill="1" applyBorder="1" applyProtection="1">
      <protection locked="0"/>
    </xf>
    <xf numFmtId="0" fontId="3" fillId="2" borderId="60" xfId="0" applyFont="1" applyFill="1" applyBorder="1"/>
    <xf numFmtId="0" fontId="3" fillId="2" borderId="55" xfId="0" applyFont="1" applyFill="1" applyBorder="1"/>
    <xf numFmtId="0" fontId="3" fillId="2" borderId="61" xfId="0" applyFont="1" applyFill="1" applyBorder="1"/>
    <xf numFmtId="0" fontId="16" fillId="5" borderId="0" xfId="0" applyFont="1" applyFill="1" applyAlignment="1">
      <alignment horizont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2" xfId="0" applyFont="1" applyFill="1" applyBorder="1" applyAlignment="1" applyProtection="1">
      <alignment shrinkToFit="1"/>
      <protection locked="0"/>
    </xf>
    <xf numFmtId="0" fontId="6" fillId="2" borderId="6" xfId="0" applyFont="1" applyFill="1" applyBorder="1"/>
    <xf numFmtId="0" fontId="6" fillId="2" borderId="7" xfId="0" applyFont="1" applyFill="1" applyBorder="1"/>
    <xf numFmtId="0" fontId="6" fillId="2" borderId="8" xfId="0" applyFont="1" applyFill="1" applyBorder="1"/>
    <xf numFmtId="0" fontId="3" fillId="3" borderId="28"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29" xfId="0" applyFont="1" applyFill="1" applyBorder="1" applyAlignment="1">
      <alignment horizontal="center" vertical="center"/>
    </xf>
    <xf numFmtId="0" fontId="3" fillId="2" borderId="40" xfId="0" applyFont="1" applyFill="1" applyBorder="1" applyProtection="1">
      <protection locked="0"/>
    </xf>
    <xf numFmtId="0" fontId="0" fillId="2" borderId="41" xfId="0" applyFill="1" applyBorder="1" applyProtection="1">
      <protection locked="0"/>
    </xf>
    <xf numFmtId="0" fontId="3" fillId="2" borderId="35" xfId="0" applyFont="1" applyFill="1" applyBorder="1"/>
    <xf numFmtId="0" fontId="3" fillId="2" borderId="36" xfId="0" applyFont="1" applyFill="1" applyBorder="1"/>
    <xf numFmtId="0" fontId="3" fillId="2" borderId="37" xfId="0" applyFont="1" applyFill="1" applyBorder="1"/>
    <xf numFmtId="0" fontId="3" fillId="4" borderId="25" xfId="0" applyFont="1" applyFill="1" applyBorder="1" applyProtection="1">
      <protection locked="0"/>
    </xf>
    <xf numFmtId="0" fontId="3" fillId="4" borderId="26" xfId="0" applyFont="1" applyFill="1" applyBorder="1" applyProtection="1">
      <protection locked="0"/>
    </xf>
    <xf numFmtId="0" fontId="3" fillId="3" borderId="51" xfId="0" applyFont="1" applyFill="1" applyBorder="1" applyAlignment="1" applyProtection="1">
      <alignment shrinkToFit="1"/>
      <protection locked="0"/>
    </xf>
    <xf numFmtId="49" fontId="3" fillId="4" borderId="30" xfId="0" applyNumberFormat="1" applyFont="1" applyFill="1" applyBorder="1" applyAlignment="1" applyProtection="1">
      <alignment horizontal="left" shrinkToFit="1"/>
      <protection locked="0"/>
    </xf>
    <xf numFmtId="0" fontId="0" fillId="0" borderId="25" xfId="0" applyBorder="1" applyProtection="1">
      <protection locked="0"/>
    </xf>
    <xf numFmtId="0" fontId="14" fillId="0" borderId="0" xfId="0" applyFont="1"/>
    <xf numFmtId="0" fontId="3" fillId="3" borderId="28" xfId="0" applyFont="1" applyFill="1" applyBorder="1" applyAlignment="1">
      <alignment horizontal="center"/>
    </xf>
    <xf numFmtId="0" fontId="3" fillId="3" borderId="49" xfId="0" applyFont="1" applyFill="1" applyBorder="1" applyAlignment="1">
      <alignment horizontal="center"/>
    </xf>
    <xf numFmtId="0" fontId="3" fillId="3" borderId="29" xfId="0" applyFont="1" applyFill="1" applyBorder="1" applyAlignment="1">
      <alignment horizontal="center"/>
    </xf>
    <xf numFmtId="0" fontId="3" fillId="4" borderId="24" xfId="0" applyFont="1" applyFill="1" applyBorder="1"/>
    <xf numFmtId="0" fontId="0" fillId="4" borderId="25" xfId="0" applyFill="1" applyBorder="1"/>
    <xf numFmtId="0" fontId="0" fillId="4" borderId="26" xfId="0" applyFill="1" applyBorder="1"/>
    <xf numFmtId="0" fontId="13" fillId="2" borderId="0" xfId="0" applyFont="1" applyFill="1" applyAlignment="1">
      <alignment horizontal="center"/>
    </xf>
    <xf numFmtId="0" fontId="15" fillId="2" borderId="0" xfId="0" applyFont="1" applyFill="1" applyAlignment="1">
      <alignment horizontal="center"/>
    </xf>
    <xf numFmtId="0" fontId="3" fillId="4" borderId="24" xfId="0" applyFont="1" applyFill="1" applyBorder="1" applyAlignment="1">
      <alignment horizontal="center"/>
    </xf>
    <xf numFmtId="0" fontId="3" fillId="4" borderId="25" xfId="0" applyFont="1" applyFill="1" applyBorder="1" applyAlignment="1">
      <alignment horizontal="center"/>
    </xf>
    <xf numFmtId="0" fontId="3" fillId="4" borderId="26" xfId="0" applyFont="1" applyFill="1" applyBorder="1" applyAlignment="1">
      <alignment horizontal="center"/>
    </xf>
    <xf numFmtId="0" fontId="3" fillId="4" borderId="25" xfId="0" applyFont="1" applyFill="1" applyBorder="1"/>
    <xf numFmtId="0" fontId="3" fillId="4" borderId="26" xfId="0" applyFont="1" applyFill="1" applyBorder="1"/>
    <xf numFmtId="0" fontId="14" fillId="2" borderId="85" xfId="0" applyFont="1" applyFill="1" applyBorder="1"/>
    <xf numFmtId="0" fontId="3" fillId="4" borderId="36" xfId="0" applyFont="1" applyFill="1" applyBorder="1"/>
    <xf numFmtId="0" fontId="3" fillId="4" borderId="58" xfId="0" applyFont="1" applyFill="1" applyBorder="1"/>
    <xf numFmtId="0" fontId="6" fillId="2" borderId="0" xfId="0" applyFont="1" applyFill="1" applyAlignment="1">
      <alignment wrapText="1"/>
    </xf>
    <xf numFmtId="0" fontId="3" fillId="2" borderId="1" xfId="0" applyFont="1" applyFill="1" applyBorder="1" applyAlignment="1" applyProtection="1">
      <alignment vertical="top" wrapText="1"/>
      <protection locked="0"/>
    </xf>
    <xf numFmtId="0" fontId="3" fillId="2" borderId="2" xfId="0" applyFont="1" applyFill="1" applyBorder="1" applyAlignment="1" applyProtection="1">
      <alignment vertical="top" wrapText="1"/>
      <protection locked="0"/>
    </xf>
    <xf numFmtId="0" fontId="3" fillId="2" borderId="20" xfId="0" applyFont="1" applyFill="1" applyBorder="1" applyAlignment="1" applyProtection="1">
      <alignment vertical="top" wrapText="1"/>
      <protection locked="0"/>
    </xf>
    <xf numFmtId="0" fontId="3" fillId="2" borderId="19" xfId="0" applyFont="1" applyFill="1" applyBorder="1" applyAlignment="1" applyProtection="1">
      <alignment vertical="top" wrapText="1"/>
      <protection locked="0"/>
    </xf>
    <xf numFmtId="0" fontId="3" fillId="2" borderId="0" xfId="0" applyFont="1" applyFill="1" applyAlignment="1" applyProtection="1">
      <alignment vertical="top" wrapText="1"/>
      <protection locked="0"/>
    </xf>
    <xf numFmtId="0" fontId="3" fillId="2" borderId="3" xfId="0" applyFont="1" applyFill="1" applyBorder="1" applyAlignment="1" applyProtection="1">
      <alignment vertical="top" wrapText="1"/>
      <protection locked="0"/>
    </xf>
    <xf numFmtId="0" fontId="3" fillId="2" borderId="4" xfId="0" applyFont="1" applyFill="1" applyBorder="1" applyAlignment="1" applyProtection="1">
      <alignment vertical="top" wrapText="1"/>
      <protection locked="0"/>
    </xf>
    <xf numFmtId="0" fontId="3" fillId="2" borderId="18" xfId="0" applyFont="1" applyFill="1" applyBorder="1" applyAlignment="1" applyProtection="1">
      <alignment vertical="top" wrapText="1"/>
      <protection locked="0"/>
    </xf>
    <xf numFmtId="0" fontId="3" fillId="2" borderId="5" xfId="0" applyFont="1" applyFill="1" applyBorder="1" applyAlignment="1" applyProtection="1">
      <alignment vertical="top" wrapText="1"/>
      <protection locked="0"/>
    </xf>
    <xf numFmtId="0" fontId="3" fillId="0" borderId="6" xfId="1" applyBorder="1" applyAlignment="1">
      <alignment wrapText="1"/>
    </xf>
    <xf numFmtId="0" fontId="3" fillId="0" borderId="7" xfId="1" applyBorder="1" applyAlignment="1">
      <alignment wrapText="1"/>
    </xf>
    <xf numFmtId="0" fontId="3" fillId="0" borderId="8" xfId="1" applyBorder="1" applyAlignment="1">
      <alignment wrapText="1"/>
    </xf>
    <xf numFmtId="0" fontId="6" fillId="0" borderId="12" xfId="1" applyFont="1" applyBorder="1" applyAlignment="1">
      <alignment horizontal="center" vertical="center" wrapText="1"/>
    </xf>
    <xf numFmtId="0" fontId="6" fillId="0" borderId="10" xfId="1" applyFont="1" applyBorder="1" applyAlignment="1">
      <alignment horizontal="center" vertical="center" wrapText="1"/>
    </xf>
    <xf numFmtId="0" fontId="3" fillId="0" borderId="12" xfId="1" applyBorder="1" applyAlignment="1" applyProtection="1">
      <alignment horizontal="center" vertical="center" wrapText="1"/>
      <protection locked="0"/>
    </xf>
    <xf numFmtId="0" fontId="3" fillId="0" borderId="10" xfId="1" applyBorder="1" applyAlignment="1" applyProtection="1">
      <alignment horizontal="center" vertical="center" wrapText="1"/>
      <protection locked="0"/>
    </xf>
    <xf numFmtId="164" fontId="19" fillId="0" borderId="12" xfId="1" applyNumberFormat="1" applyFont="1" applyBorder="1" applyAlignment="1" applyProtection="1">
      <alignment horizontal="center" vertical="center" wrapText="1"/>
      <protection locked="0"/>
    </xf>
    <xf numFmtId="164" fontId="19" fillId="0" borderId="11" xfId="1" applyNumberFormat="1" applyFont="1" applyBorder="1" applyAlignment="1" applyProtection="1">
      <alignment horizontal="center" vertical="center" wrapText="1"/>
      <protection locked="0"/>
    </xf>
    <xf numFmtId="164" fontId="19" fillId="0" borderId="10" xfId="1" applyNumberFormat="1" applyFont="1" applyBorder="1" applyAlignment="1" applyProtection="1">
      <alignment horizontal="center" vertical="center" wrapText="1"/>
      <protection locked="0"/>
    </xf>
    <xf numFmtId="0" fontId="3" fillId="0" borderId="11" xfId="1" applyBorder="1" applyAlignment="1" applyProtection="1">
      <alignment horizontal="center" vertical="center" wrapText="1"/>
      <protection locked="0"/>
    </xf>
    <xf numFmtId="0" fontId="6" fillId="0" borderId="11" xfId="1" applyFont="1" applyBorder="1" applyAlignment="1">
      <alignment horizontal="center" vertical="center" wrapText="1"/>
    </xf>
    <xf numFmtId="0" fontId="6" fillId="0" borderId="6" xfId="1" applyFont="1" applyBorder="1" applyAlignment="1">
      <alignment wrapText="1"/>
    </xf>
    <xf numFmtId="0" fontId="6" fillId="0" borderId="7" xfId="1" applyFont="1" applyBorder="1" applyAlignment="1">
      <alignment wrapText="1"/>
    </xf>
    <xf numFmtId="0" fontId="6" fillId="0" borderId="8" xfId="1" applyFont="1" applyBorder="1" applyAlignment="1">
      <alignment wrapText="1"/>
    </xf>
    <xf numFmtId="0" fontId="3" fillId="0" borderId="12" xfId="1" applyBorder="1" applyAlignment="1">
      <alignment vertical="center" wrapText="1"/>
    </xf>
    <xf numFmtId="0" fontId="3" fillId="0" borderId="10" xfId="1" applyBorder="1" applyAlignment="1">
      <alignment vertical="center" wrapText="1"/>
    </xf>
    <xf numFmtId="0" fontId="3" fillId="0" borderId="12" xfId="1" applyBorder="1" applyAlignment="1">
      <alignment horizontal="left" vertical="center" wrapText="1"/>
    </xf>
    <xf numFmtId="0" fontId="3" fillId="0" borderId="10" xfId="1" applyBorder="1" applyAlignment="1">
      <alignment horizontal="left" vertical="center" wrapText="1"/>
    </xf>
    <xf numFmtId="164" fontId="3" fillId="0" borderId="12" xfId="1" applyNumberFormat="1" applyBorder="1" applyAlignment="1" applyProtection="1">
      <alignment horizontal="center" vertical="center" wrapText="1"/>
      <protection locked="0"/>
    </xf>
    <xf numFmtId="164" fontId="3" fillId="0" borderId="10" xfId="1" applyNumberFormat="1" applyBorder="1" applyAlignment="1" applyProtection="1">
      <alignment horizontal="center" vertical="center" wrapText="1"/>
      <protection locked="0"/>
    </xf>
    <xf numFmtId="164" fontId="3" fillId="0" borderId="12" xfId="1" quotePrefix="1" applyNumberFormat="1" applyBorder="1" applyAlignment="1" applyProtection="1">
      <alignment horizontal="center" vertical="center" wrapText="1"/>
      <protection locked="0"/>
    </xf>
    <xf numFmtId="0" fontId="3" fillId="0" borderId="12" xfId="1" quotePrefix="1" applyBorder="1" applyAlignment="1" applyProtection="1">
      <alignment horizontal="center" vertical="center" wrapText="1"/>
      <protection locked="0"/>
    </xf>
    <xf numFmtId="0" fontId="3" fillId="0" borderId="12" xfId="1" applyBorder="1" applyAlignment="1">
      <alignment horizontal="center" vertical="center" wrapText="1"/>
    </xf>
    <xf numFmtId="0" fontId="3" fillId="0" borderId="10" xfId="1" applyBorder="1" applyAlignment="1">
      <alignment horizontal="center" vertical="center" wrapText="1"/>
    </xf>
    <xf numFmtId="0" fontId="3" fillId="0" borderId="16" xfId="1" applyBorder="1" applyAlignment="1" applyProtection="1">
      <alignment horizontal="center" vertical="center" wrapText="1"/>
      <protection locked="0"/>
    </xf>
    <xf numFmtId="0" fontId="3" fillId="0" borderId="16" xfId="1" applyBorder="1" applyAlignment="1">
      <alignment horizontal="left" vertical="center" wrapText="1"/>
    </xf>
    <xf numFmtId="0" fontId="3" fillId="0" borderId="11" xfId="1" applyBorder="1" applyAlignment="1">
      <alignment horizontal="left" vertical="center" wrapText="1"/>
    </xf>
    <xf numFmtId="0" fontId="3" fillId="0" borderId="11" xfId="1" applyBorder="1" applyAlignment="1">
      <alignment horizontal="center" vertical="center" wrapText="1"/>
    </xf>
    <xf numFmtId="0" fontId="15" fillId="5" borderId="0" xfId="1" applyFont="1" applyFill="1" applyAlignment="1">
      <alignment horizontal="center"/>
    </xf>
    <xf numFmtId="0" fontId="6" fillId="5" borderId="0" xfId="1" applyFont="1" applyFill="1" applyAlignment="1">
      <alignment horizontal="center"/>
    </xf>
    <xf numFmtId="0" fontId="6" fillId="0" borderId="13"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6" xfId="1" applyFont="1" applyBorder="1" applyAlignment="1">
      <alignment horizontal="center" vertical="center" wrapText="1"/>
    </xf>
    <xf numFmtId="0" fontId="13" fillId="2" borderId="0" xfId="1" applyFont="1" applyFill="1" applyAlignment="1">
      <alignment horizontal="center"/>
    </xf>
    <xf numFmtId="0" fontId="16" fillId="0" borderId="0" xfId="0" applyFont="1" applyAlignment="1">
      <alignment horizontal="center"/>
    </xf>
    <xf numFmtId="0" fontId="6" fillId="2" borderId="64" xfId="0" applyFont="1" applyFill="1" applyBorder="1"/>
    <xf numFmtId="0" fontId="6" fillId="2" borderId="65" xfId="0" applyFont="1" applyFill="1" applyBorder="1"/>
    <xf numFmtId="0" fontId="6" fillId="2" borderId="66" xfId="0" applyFont="1" applyFill="1" applyBorder="1"/>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102" xfId="0" applyFill="1" applyBorder="1" applyProtection="1">
      <protection locked="0"/>
    </xf>
    <xf numFmtId="0" fontId="0" fillId="2" borderId="0" xfId="0" applyFill="1" applyProtection="1">
      <protection locked="0"/>
    </xf>
    <xf numFmtId="0" fontId="0" fillId="2" borderId="64" xfId="0" applyFill="1" applyBorder="1" applyAlignment="1" applyProtection="1">
      <alignment horizontal="center"/>
      <protection locked="0"/>
    </xf>
    <xf numFmtId="0" fontId="0" fillId="2" borderId="66" xfId="0" applyFill="1" applyBorder="1" applyAlignment="1" applyProtection="1">
      <alignment horizontal="center"/>
      <protection locked="0"/>
    </xf>
    <xf numFmtId="0" fontId="0" fillId="2" borderId="104" xfId="0" applyFill="1" applyBorder="1" applyAlignment="1" applyProtection="1">
      <alignment horizontal="center"/>
      <protection locked="0"/>
    </xf>
    <xf numFmtId="0" fontId="11" fillId="2" borderId="105" xfId="0" applyFont="1" applyFill="1" applyBorder="1" applyAlignment="1">
      <alignment horizontal="center" wrapText="1"/>
    </xf>
    <xf numFmtId="0" fontId="11" fillId="2" borderId="106" xfId="0" applyFont="1" applyFill="1" applyBorder="1" applyAlignment="1">
      <alignment horizontal="center" wrapText="1"/>
    </xf>
    <xf numFmtId="0" fontId="6" fillId="2" borderId="102" xfId="0" applyFont="1" applyFill="1" applyBorder="1" applyAlignment="1">
      <alignment horizontal="center" wrapText="1"/>
    </xf>
    <xf numFmtId="0" fontId="3" fillId="2" borderId="98" xfId="0" applyFont="1" applyFill="1" applyBorder="1" applyAlignment="1">
      <alignment horizontal="center"/>
    </xf>
    <xf numFmtId="0" fontId="3" fillId="2" borderId="99" xfId="0" applyFont="1" applyFill="1" applyBorder="1" applyAlignment="1">
      <alignment horizontal="center"/>
    </xf>
    <xf numFmtId="0" fontId="0" fillId="2" borderId="99" xfId="0" applyFill="1" applyBorder="1" applyAlignment="1">
      <alignment horizontal="center"/>
    </xf>
    <xf numFmtId="0" fontId="6" fillId="2" borderId="64" xfId="0" applyFont="1" applyFill="1" applyBorder="1" applyAlignment="1">
      <alignment horizontal="center" wrapText="1"/>
    </xf>
    <xf numFmtId="0" fontId="6" fillId="2" borderId="66" xfId="0" applyFont="1" applyFill="1" applyBorder="1" applyAlignment="1">
      <alignment horizontal="center" wrapText="1"/>
    </xf>
    <xf numFmtId="0" fontId="11" fillId="2" borderId="64" xfId="0" applyFont="1" applyFill="1" applyBorder="1" applyAlignment="1">
      <alignment horizontal="center" wrapText="1"/>
    </xf>
    <xf numFmtId="0" fontId="11" fillId="2" borderId="66" xfId="0" applyFont="1" applyFill="1" applyBorder="1" applyAlignment="1">
      <alignment horizontal="center" wrapText="1"/>
    </xf>
    <xf numFmtId="0" fontId="0" fillId="2" borderId="95" xfId="0" applyFill="1" applyBorder="1"/>
    <xf numFmtId="0" fontId="6" fillId="2" borderId="95" xfId="0" applyFont="1" applyFill="1" applyBorder="1" applyAlignment="1">
      <alignment horizontal="center"/>
    </xf>
    <xf numFmtId="0" fontId="13" fillId="2" borderId="0" xfId="1" applyFont="1" applyFill="1"/>
    <xf numFmtId="0" fontId="6" fillId="2" borderId="0" xfId="1" applyFont="1" applyFill="1" applyAlignment="1">
      <alignment wrapText="1"/>
    </xf>
    <xf numFmtId="0" fontId="3" fillId="2" borderId="98" xfId="0" applyFont="1" applyFill="1" applyBorder="1"/>
    <xf numFmtId="0" fontId="3" fillId="2" borderId="103" xfId="0" applyFont="1" applyFill="1" applyBorder="1"/>
    <xf numFmtId="0" fontId="3" fillId="2" borderId="99" xfId="0" applyFont="1" applyFill="1" applyBorder="1"/>
    <xf numFmtId="0" fontId="0" fillId="2" borderId="97" xfId="0" applyFill="1" applyBorder="1"/>
    <xf numFmtId="0" fontId="27" fillId="2" borderId="107" xfId="0" applyFont="1" applyFill="1" applyBorder="1"/>
    <xf numFmtId="0" fontId="27" fillId="2" borderId="108" xfId="0" applyFont="1" applyFill="1" applyBorder="1"/>
    <xf numFmtId="0" fontId="3" fillId="0" borderId="100" xfId="1" applyBorder="1" applyAlignment="1">
      <alignment horizontal="center" vertical="center"/>
    </xf>
    <xf numFmtId="0" fontId="3" fillId="0" borderId="97" xfId="1" applyBorder="1" applyAlignment="1">
      <alignment horizontal="center" vertical="center"/>
    </xf>
    <xf numFmtId="0" fontId="3" fillId="0" borderId="125" xfId="1" applyBorder="1" applyAlignment="1">
      <alignment horizontal="center" vertical="center"/>
    </xf>
    <xf numFmtId="0" fontId="3" fillId="0" borderId="69" xfId="1" applyBorder="1" applyAlignment="1">
      <alignment wrapText="1"/>
    </xf>
    <xf numFmtId="0" fontId="6" fillId="0" borderId="96" xfId="1" applyFont="1" applyBorder="1" applyAlignment="1">
      <alignment horizontal="center" vertical="center" wrapText="1"/>
    </xf>
    <xf numFmtId="0" fontId="6" fillId="0" borderId="126" xfId="1" applyFont="1" applyBorder="1" applyAlignment="1">
      <alignment horizontal="left" vertical="center" wrapText="1"/>
    </xf>
    <xf numFmtId="0" fontId="6" fillId="0" borderId="97" xfId="1" applyFont="1" applyBorder="1" applyAlignment="1">
      <alignment horizontal="left" vertical="center" wrapText="1"/>
    </xf>
    <xf numFmtId="0" fontId="32" fillId="2" borderId="0" xfId="4" applyFont="1" applyFill="1" applyAlignment="1" applyProtection="1"/>
  </cellXfs>
  <cellStyles count="5">
    <cellStyle name="Hyperlink" xfId="4" builtinId="8"/>
    <cellStyle name="Normal" xfId="0" builtinId="0"/>
    <cellStyle name="Normal 2" xfId="1" xr:uid="{00000000-0005-0000-0000-000002000000}"/>
    <cellStyle name="Normal_Results Table" xfId="3" xr:uid="{00000000-0005-0000-0000-000003000000}"/>
    <cellStyle name="Normal_Sheet2" xfId="2" xr:uid="{00000000-0005-0000-0000-000004000000}"/>
  </cellStyles>
  <dxfs count="121">
    <dxf>
      <font>
        <color rgb="FFFF0000"/>
      </font>
    </dxf>
    <dxf>
      <font>
        <color rgb="FFFF0000"/>
      </font>
    </dxf>
    <dxf>
      <font>
        <b/>
        <i val="0"/>
        <color rgb="FFFF0000"/>
      </font>
    </dxf>
    <dxf>
      <font>
        <color rgb="FF960000"/>
      </font>
    </dxf>
    <dxf>
      <font>
        <color rgb="FF960000"/>
      </font>
    </dxf>
    <dxf>
      <font>
        <color rgb="FF9A0000"/>
      </font>
    </dxf>
    <dxf>
      <font>
        <color theme="0"/>
      </font>
    </dxf>
    <dxf>
      <font>
        <color theme="0"/>
      </font>
    </dxf>
    <dxf>
      <font>
        <color theme="0"/>
      </font>
    </dxf>
    <dxf>
      <font>
        <color rgb="FFFF0000"/>
      </font>
    </dxf>
    <dxf>
      <font>
        <color theme="1"/>
      </font>
      <fill>
        <patternFill patternType="none">
          <bgColor auto="1"/>
        </patternFill>
      </fill>
    </dxf>
    <dxf>
      <font>
        <color rgb="FFFF0000"/>
      </font>
    </dxf>
    <dxf>
      <font>
        <color rgb="FFFF0000"/>
      </font>
    </dxf>
    <dxf>
      <font>
        <color theme="1"/>
      </font>
    </dxf>
    <dxf>
      <font>
        <color theme="1"/>
      </font>
    </dxf>
    <dxf>
      <font>
        <color theme="1"/>
      </font>
    </dxf>
    <dxf>
      <font>
        <color theme="1"/>
      </font>
    </dxf>
    <dxf>
      <font>
        <color rgb="FFFF0000"/>
      </font>
    </dxf>
    <dxf>
      <font>
        <color rgb="FFFF0000"/>
      </font>
    </dxf>
    <dxf>
      <font>
        <color theme="1"/>
      </font>
    </dxf>
    <dxf>
      <font>
        <color theme="1"/>
      </font>
    </dxf>
    <dxf>
      <font>
        <color rgb="FFFF0000"/>
      </font>
    </dxf>
    <dxf>
      <font>
        <color rgb="FFFF0000"/>
      </font>
    </dxf>
    <dxf>
      <font>
        <color rgb="FFFF0000"/>
      </font>
    </dxf>
    <dxf>
      <font>
        <color rgb="FFFF0000"/>
      </font>
    </dxf>
    <dxf>
      <font>
        <color rgb="FFFF0000"/>
      </font>
    </dxf>
    <dxf>
      <font>
        <color theme="1"/>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1"/>
        </patternFill>
      </fill>
    </dxf>
    <dxf>
      <fill>
        <patternFill>
          <bgColor rgb="FFFFFF01"/>
        </patternFill>
      </fill>
    </dxf>
    <dxf>
      <fill>
        <patternFill>
          <bgColor rgb="FFFFFF01"/>
        </patternFill>
      </fill>
    </dxf>
    <dxf>
      <fill>
        <patternFill>
          <bgColor rgb="FFFFFF01"/>
        </patternFill>
      </fill>
    </dxf>
    <dxf>
      <fill>
        <patternFill>
          <bgColor rgb="FFFFFF00"/>
        </patternFill>
      </fill>
    </dxf>
    <dxf>
      <fill>
        <patternFill>
          <bgColor rgb="FFFFFFCC"/>
        </patternFill>
      </fill>
    </dxf>
    <dxf>
      <fill>
        <patternFill>
          <bgColor rgb="FFFFFFCC"/>
        </patternFill>
      </fill>
    </dxf>
    <dxf>
      <fill>
        <patternFill>
          <bgColor rgb="FFE6E6E6"/>
        </patternFill>
      </fill>
    </dxf>
    <dxf>
      <fill>
        <patternFill>
          <bgColor rgb="FFE6E6E6"/>
        </patternFill>
      </fill>
    </dxf>
    <dxf>
      <fill>
        <patternFill>
          <bgColor rgb="FFE6E6E6"/>
        </patternFill>
      </fill>
    </dxf>
    <dxf>
      <fill>
        <patternFill>
          <bgColor theme="7" tint="0.79998168889431442"/>
        </patternFill>
      </fill>
    </dxf>
    <dxf>
      <fill>
        <patternFill>
          <bgColor rgb="FFE6E6E6"/>
        </patternFill>
      </fill>
    </dxf>
    <dxf>
      <fill>
        <patternFill patternType="none">
          <bgColor auto="1"/>
        </patternFill>
      </fill>
    </dxf>
    <dxf>
      <fill>
        <patternFill>
          <bgColor rgb="FFE6E6E6"/>
        </patternFill>
      </fill>
    </dxf>
    <dxf>
      <fill>
        <patternFill>
          <bgColor rgb="FFFFFAC7"/>
        </patternFill>
      </fill>
    </dxf>
    <dxf>
      <fill>
        <patternFill>
          <bgColor rgb="FFFFFAC7"/>
        </patternFill>
      </fill>
    </dxf>
    <dxf>
      <fill>
        <patternFill>
          <bgColor rgb="FFFFFAC7"/>
        </patternFill>
      </fill>
    </dxf>
    <dxf>
      <font>
        <color theme="1"/>
      </font>
    </dxf>
    <dxf>
      <fill>
        <patternFill>
          <bgColor rgb="FFE6E6E6"/>
        </patternFill>
      </fill>
    </dxf>
    <dxf>
      <font>
        <color theme="1"/>
      </font>
    </dxf>
    <dxf>
      <font>
        <color theme="1"/>
      </font>
    </dxf>
    <dxf>
      <font>
        <color theme="1"/>
      </font>
    </dxf>
    <dxf>
      <font>
        <color theme="1"/>
      </font>
    </dxf>
    <dxf>
      <font>
        <color theme="1"/>
      </font>
    </dxf>
    <dxf>
      <font>
        <color theme="1"/>
      </font>
    </dxf>
    <dxf>
      <font>
        <color theme="1"/>
      </font>
      <fill>
        <patternFill>
          <bgColor rgb="FFE6E6E6"/>
        </patternFill>
      </fill>
      <border>
        <left style="hair">
          <color auto="1"/>
        </left>
        <right style="hair">
          <color auto="1"/>
        </right>
        <top style="hair">
          <color auto="1"/>
        </top>
        <bottom style="hair">
          <color auto="1"/>
        </bottom>
        <vertical/>
        <horizontal/>
      </border>
    </dxf>
    <dxf>
      <font>
        <color theme="0"/>
      </font>
    </dxf>
    <dxf>
      <fill>
        <patternFill patternType="none">
          <bgColor auto="1"/>
        </patternFill>
      </fill>
    </dxf>
    <dxf>
      <font>
        <color theme="0"/>
      </font>
    </dxf>
    <dxf>
      <font>
        <color rgb="FF9C0006"/>
      </font>
      <fill>
        <patternFill>
          <bgColor rgb="FFFFC7CE"/>
        </patternFill>
      </fill>
    </dxf>
    <dxf>
      <font>
        <color rgb="FF9C0006"/>
      </font>
      <fill>
        <patternFill>
          <bgColor rgb="FFFFC7CE"/>
        </patternFill>
      </fill>
    </dxf>
    <dxf>
      <font>
        <color theme="0"/>
      </font>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theme="7" tint="0.79998168889431442"/>
        </patternFill>
      </fill>
    </dxf>
    <dxf>
      <fill>
        <patternFill>
          <bgColor rgb="FFE6E6E6"/>
        </patternFill>
      </fill>
    </dxf>
    <dxf>
      <fill>
        <patternFill patternType="none">
          <bgColor auto="1"/>
        </patternFill>
      </fill>
    </dxf>
    <dxf>
      <fill>
        <patternFill>
          <bgColor rgb="FFE6E6E6"/>
        </patternFill>
      </fill>
    </dxf>
    <dxf>
      <fill>
        <patternFill>
          <bgColor rgb="FFE6E6E6"/>
        </patternFill>
      </fill>
    </dxf>
    <dxf>
      <font>
        <b/>
        <i val="0"/>
        <color rgb="FFFF0000"/>
      </font>
    </dxf>
    <dxf>
      <fill>
        <patternFill patternType="none">
          <bgColor auto="1"/>
        </patternFill>
      </fill>
    </dxf>
    <dxf>
      <fill>
        <patternFill>
          <bgColor rgb="FFE6E6E6"/>
        </patternFill>
      </fill>
    </dxf>
    <dxf>
      <fill>
        <patternFill patternType="none">
          <bgColor auto="1"/>
        </patternFill>
      </fill>
    </dxf>
    <dxf>
      <fill>
        <patternFill patternType="none">
          <bgColor auto="1"/>
        </patternFill>
      </fill>
    </dxf>
    <dxf>
      <fill>
        <patternFill patternType="none">
          <bgColor auto="1"/>
        </patternFill>
      </fill>
    </dxf>
    <dxf>
      <font>
        <color theme="1"/>
      </font>
    </dxf>
    <dxf>
      <fill>
        <patternFill>
          <bgColor rgb="FFE6E6E6"/>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ill>
        <patternFill>
          <bgColor rgb="FFE6E6E6"/>
        </patternFill>
      </fill>
    </dxf>
    <dxf>
      <fill>
        <patternFill>
          <bgColor rgb="FFE6E6E6"/>
        </patternFill>
      </fill>
    </dxf>
    <dxf>
      <font>
        <color theme="1"/>
      </font>
      <fill>
        <patternFill>
          <bgColor rgb="FFE6E6E6"/>
        </patternFill>
      </fill>
      <border>
        <left style="hair">
          <color auto="1"/>
        </left>
        <right style="hair">
          <color auto="1"/>
        </right>
        <top style="hair">
          <color auto="1"/>
        </top>
        <bottom style="hair">
          <color auto="1"/>
        </bottom>
        <vertical/>
        <horizontal/>
      </border>
    </dxf>
    <dxf>
      <font>
        <color theme="0"/>
      </font>
    </dxf>
    <dxf>
      <font>
        <color theme="0"/>
      </font>
    </dxf>
    <dxf>
      <font>
        <b/>
        <i val="0"/>
        <color rgb="FFFF0000"/>
      </font>
    </dxf>
    <dxf>
      <font>
        <color theme="0"/>
      </font>
    </dxf>
    <dxf>
      <font>
        <color theme="0"/>
      </font>
    </dxf>
    <dxf>
      <fill>
        <patternFill patternType="none">
          <bgColor auto="1"/>
        </patternFill>
      </fill>
    </dxf>
    <dxf>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theme="0"/>
      </font>
    </dxf>
    <dxf>
      <fill>
        <patternFill>
          <bgColor theme="0"/>
        </patternFill>
      </fill>
      <border>
        <left/>
        <right/>
        <top/>
        <bottom/>
        <vertical/>
        <horizontal/>
      </border>
    </dxf>
    <dxf>
      <font>
        <color theme="0"/>
      </font>
    </dxf>
    <dxf>
      <font>
        <b/>
        <i val="0"/>
        <color rgb="FFFF0000"/>
      </font>
    </dxf>
    <dxf>
      <font>
        <b/>
        <i val="0"/>
        <color rgb="FFFF0000"/>
      </font>
    </dxf>
    <dxf>
      <font>
        <b/>
        <i val="0"/>
        <color rgb="FFFF0000"/>
      </font>
    </dxf>
    <dxf>
      <font>
        <b/>
        <i val="0"/>
        <color rgb="FFFF0000"/>
      </font>
    </dxf>
    <dxf>
      <font>
        <b/>
        <i val="0"/>
        <color rgb="FFFF0000"/>
      </font>
    </dxf>
    <dxf>
      <font>
        <color theme="0"/>
      </font>
    </dxf>
    <dxf>
      <font>
        <color theme="0"/>
      </font>
    </dxf>
    <dxf>
      <font>
        <color theme="1"/>
      </font>
    </dxf>
    <dxf>
      <font>
        <color theme="1"/>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999999"/>
      <rgbColor rgb="00FFEC45"/>
      <rgbColor rgb="00FFF5A2"/>
      <rgbColor rgb="00999999"/>
      <rgbColor rgb="00AFCBAA"/>
      <rgbColor rgb="00333333"/>
      <rgbColor rgb="00333333"/>
      <rgbColor rgb="00FFDE00"/>
      <rgbColor rgb="00FFEC45"/>
      <rgbColor rgb="00666666"/>
      <rgbColor rgb="005E9655"/>
      <rgbColor rgb="00367C2B"/>
      <rgbColor rgb="000000FF"/>
      <rgbColor rgb="00367C2B"/>
      <rgbColor rgb="00FFDE00"/>
      <rgbColor rgb="00666666"/>
      <rgbColor rgb="005E9655"/>
      <rgbColor rgb="0086B080"/>
      <rgbColor rgb="00999999"/>
      <rgbColor rgb="00000000"/>
      <rgbColor rgb="00FFFFFF"/>
      <rgbColor rgb="005E9655"/>
      <rgbColor rgb="0086B080"/>
      <rgbColor rgb="00FFEC45"/>
      <rgbColor rgb="00FFF173"/>
      <rgbColor rgb="00CCCCCC"/>
      <rgbColor rgb="00FF3300"/>
      <rgbColor rgb="00000000"/>
      <rgbColor rgb="00FFFFFF"/>
      <rgbColor rgb="00FFF5A2"/>
      <rgbColor rgb="00D7E5D5"/>
      <rgbColor rgb="00CCCCCC"/>
      <rgbColor rgb="00FFFAD0"/>
      <rgbColor rgb="00FFFAD0"/>
      <rgbColor rgb="00CCCCCC"/>
      <rgbColor rgb="00CCCCCC"/>
      <rgbColor rgb="00D7E5D5"/>
      <rgbColor rgb="00FFF173"/>
      <rgbColor rgb="0086B080"/>
      <rgbColor rgb="00FFF173"/>
      <rgbColor rgb="00AFCBAA"/>
      <rgbColor rgb="0086B080"/>
      <rgbColor rgb="005E9655"/>
      <rgbColor rgb="00333333"/>
      <rgbColor rgb="00000000"/>
      <rgbColor rgb="00367C2B"/>
      <rgbColor rgb="00666666"/>
      <rgbColor rgb="00000000"/>
      <rgbColor rgb="00FFDE00"/>
      <rgbColor rgb="00367C2B"/>
      <rgbColor rgb="00999999"/>
      <rgbColor rgb="00000000"/>
      <rgbColor rgb="00FF0000"/>
    </indexedColors>
    <mruColors>
      <color rgb="FFE6E6E6"/>
      <color rgb="FF960000"/>
      <color rgb="FF9A0000"/>
      <color rgb="FFFFFF01"/>
      <color rgb="FFFFFAC7"/>
      <color rgb="FFFAFAC7"/>
      <color rgb="FFF0F0F0"/>
      <color rgb="FFFFFFCC"/>
      <color rgb="FFE6E6DC"/>
      <color rgb="FF8282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209551</xdr:colOff>
      <xdr:row>85</xdr:row>
      <xdr:rowOff>91440</xdr:rowOff>
    </xdr:from>
    <xdr:to>
      <xdr:col>7</xdr:col>
      <xdr:colOff>228600</xdr:colOff>
      <xdr:row>99</xdr:row>
      <xdr:rowOff>100326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209551" y="21198840"/>
          <a:ext cx="3752849" cy="2355846"/>
        </a:xfrm>
        <a:prstGeom prst="rect">
          <a:avLst/>
        </a:prstGeom>
      </xdr:spPr>
    </xdr:pic>
    <xdr:clientData/>
  </xdr:twoCellAnchor>
  <xdr:twoCellAnchor editAs="oneCell">
    <xdr:from>
      <xdr:col>0</xdr:col>
      <xdr:colOff>205740</xdr:colOff>
      <xdr:row>67</xdr:row>
      <xdr:rowOff>59911</xdr:rowOff>
    </xdr:from>
    <xdr:to>
      <xdr:col>6</xdr:col>
      <xdr:colOff>472440</xdr:colOff>
      <xdr:row>77</xdr:row>
      <xdr:rowOff>21589</xdr:rowOff>
    </xdr:to>
    <xdr:pic>
      <xdr:nvPicPr>
        <xdr:cNvPr id="5" name="Picture 4">
          <a:extLst>
            <a:ext uri="{FF2B5EF4-FFF2-40B4-BE49-F238E27FC236}">
              <a16:creationId xmlns:a16="http://schemas.microsoft.com/office/drawing/2014/main" id="{2D371E59-9617-4BB7-B47A-D62B42519F5A}"/>
            </a:ext>
          </a:extLst>
        </xdr:cNvPr>
        <xdr:cNvPicPr>
          <a:picLocks noChangeAspect="1"/>
        </xdr:cNvPicPr>
      </xdr:nvPicPr>
      <xdr:blipFill>
        <a:blip xmlns:r="http://schemas.openxmlformats.org/officeDocument/2006/relationships" r:embed="rId2"/>
        <a:stretch>
          <a:fillRect/>
        </a:stretch>
      </xdr:blipFill>
      <xdr:spPr>
        <a:xfrm>
          <a:off x="205740" y="17486851"/>
          <a:ext cx="3467100" cy="163807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MTICPaintLab@JohnDeere.com?subject=JDM%20F17X2%20Paint%20Process%20Qualification%20Submission" TargetMode="External"/><Relationship Id="rId7" Type="http://schemas.openxmlformats.org/officeDocument/2006/relationships/drawing" Target="../drawings/drawing1.xml"/><Relationship Id="rId2" Type="http://schemas.openxmlformats.org/officeDocument/2006/relationships/hyperlink" Target="mailto:MTICPaintLab@JohnDeere.com" TargetMode="External"/><Relationship Id="rId1" Type="http://schemas.openxmlformats.org/officeDocument/2006/relationships/hyperlink" Target="https://deere.sharepoint.com/sites/globalpaint/SitePages/Supplier-Paint-Qualification.aspx" TargetMode="External"/><Relationship Id="rId6" Type="http://schemas.openxmlformats.org/officeDocument/2006/relationships/printerSettings" Target="../printerSettings/printerSettings1.bin"/><Relationship Id="rId5" Type="http://schemas.openxmlformats.org/officeDocument/2006/relationships/hyperlink" Target="https://jdsn.deere.com/" TargetMode="External"/><Relationship Id="rId4" Type="http://schemas.openxmlformats.org/officeDocument/2006/relationships/hyperlink" Target="https://deere.sharepoint.com/sites/globalpaint/SitePages/Supplier-Paint-Qualification.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06"/>
  <sheetViews>
    <sheetView showGridLines="0" tabSelected="1" showRuler="0" zoomScaleNormal="100" workbookViewId="0">
      <selection activeCell="A3" sqref="A3:M3"/>
    </sheetView>
  </sheetViews>
  <sheetFormatPr defaultColWidth="9.21875" defaultRowHeight="13.2" x14ac:dyDescent="0.25"/>
  <cols>
    <col min="1" max="13" width="7.77734375" style="26" customWidth="1"/>
    <col min="14" max="14" width="1.21875" style="26" customWidth="1"/>
    <col min="15" max="16384" width="9.21875" style="26"/>
  </cols>
  <sheetData>
    <row r="1" spans="1:26" s="28" customFormat="1" x14ac:dyDescent="0.25">
      <c r="A1" s="125" t="s">
        <v>430</v>
      </c>
      <c r="B1" s="112"/>
      <c r="C1" s="112"/>
      <c r="D1" s="112"/>
      <c r="E1" s="112"/>
      <c r="F1" s="112"/>
      <c r="G1" s="112"/>
      <c r="H1" s="112"/>
      <c r="I1" s="112"/>
      <c r="J1" s="112"/>
      <c r="K1" s="112"/>
      <c r="L1" s="112"/>
      <c r="M1" s="126" t="s">
        <v>444</v>
      </c>
      <c r="O1" s="62"/>
      <c r="P1" s="63"/>
      <c r="Q1" s="63"/>
      <c r="R1" s="63"/>
      <c r="S1" s="63"/>
      <c r="T1" s="63"/>
      <c r="U1" s="63"/>
      <c r="V1" s="63"/>
      <c r="W1" s="63"/>
      <c r="X1" s="63"/>
      <c r="Y1" s="63"/>
      <c r="Z1" s="63"/>
    </row>
    <row r="2" spans="1:26" s="28" customFormat="1" ht="21" x14ac:dyDescent="0.4">
      <c r="A2" s="242" t="s">
        <v>0</v>
      </c>
      <c r="B2" s="242"/>
      <c r="C2" s="242"/>
      <c r="D2" s="242"/>
      <c r="E2" s="242"/>
      <c r="F2" s="242"/>
      <c r="G2" s="242"/>
      <c r="H2" s="242"/>
      <c r="I2" s="242"/>
      <c r="J2" s="242"/>
      <c r="K2" s="242"/>
      <c r="L2" s="242"/>
      <c r="M2" s="242"/>
      <c r="O2" s="62"/>
      <c r="P2" s="63"/>
      <c r="Q2" s="63"/>
      <c r="R2" s="63"/>
      <c r="S2" s="63"/>
      <c r="T2" s="63"/>
      <c r="U2" s="63"/>
      <c r="V2" s="63"/>
      <c r="W2" s="63"/>
      <c r="X2" s="63"/>
      <c r="Y2" s="63"/>
      <c r="Z2" s="63"/>
    </row>
    <row r="3" spans="1:26" ht="21" customHeight="1" x14ac:dyDescent="0.3">
      <c r="A3" s="210" t="s">
        <v>1</v>
      </c>
      <c r="B3" s="210"/>
      <c r="C3" s="210"/>
      <c r="D3" s="210"/>
      <c r="E3" s="210"/>
      <c r="F3" s="210"/>
      <c r="G3" s="210"/>
      <c r="H3" s="210"/>
      <c r="I3" s="210"/>
      <c r="J3" s="210"/>
      <c r="K3" s="210"/>
      <c r="L3" s="210"/>
      <c r="M3" s="210"/>
    </row>
    <row r="4" spans="1:26" ht="18" customHeight="1" x14ac:dyDescent="0.25">
      <c r="A4" s="219" t="s">
        <v>2</v>
      </c>
      <c r="B4" s="219"/>
      <c r="C4" s="219"/>
      <c r="D4" s="219"/>
      <c r="E4" s="219"/>
      <c r="F4" s="219"/>
      <c r="G4" s="219"/>
      <c r="H4" s="219"/>
      <c r="I4" s="219"/>
      <c r="J4" s="219"/>
      <c r="K4" s="219"/>
      <c r="L4" s="219"/>
      <c r="M4" s="219"/>
    </row>
    <row r="5" spans="1:26" ht="30" customHeight="1" x14ac:dyDescent="0.25">
      <c r="A5" s="51"/>
      <c r="B5" s="221" t="s">
        <v>3</v>
      </c>
      <c r="C5" s="221"/>
      <c r="D5" s="221"/>
      <c r="E5" s="221"/>
      <c r="F5" s="221"/>
      <c r="G5" s="221"/>
      <c r="H5" s="221"/>
      <c r="I5" s="221"/>
      <c r="J5" s="221"/>
      <c r="K5" s="221"/>
      <c r="L5" s="221"/>
      <c r="M5" s="221"/>
    </row>
    <row r="6" spans="1:26" ht="17.25" customHeight="1" x14ac:dyDescent="0.25">
      <c r="A6" s="122" t="s">
        <v>4</v>
      </c>
      <c r="B6" s="244" t="s">
        <v>5</v>
      </c>
      <c r="C6" s="245"/>
      <c r="D6" s="245"/>
      <c r="E6" s="245"/>
      <c r="F6" s="245"/>
      <c r="G6" s="245"/>
      <c r="H6" s="245"/>
      <c r="I6" s="245"/>
      <c r="J6" s="245"/>
      <c r="K6" s="245"/>
      <c r="L6" s="245"/>
      <c r="M6" s="245"/>
    </row>
    <row r="7" spans="1:26" ht="27.75" customHeight="1" x14ac:dyDescent="0.25">
      <c r="A7" s="121" t="s">
        <v>4</v>
      </c>
      <c r="B7" s="206" t="s">
        <v>445</v>
      </c>
      <c r="C7" s="243"/>
      <c r="D7" s="243"/>
      <c r="E7" s="243"/>
      <c r="F7" s="243"/>
      <c r="G7" s="243"/>
      <c r="H7" s="243"/>
      <c r="I7" s="243"/>
      <c r="J7" s="243"/>
      <c r="K7" s="243"/>
      <c r="L7" s="243"/>
      <c r="M7" s="243"/>
    </row>
    <row r="8" spans="1:26" ht="53.25" customHeight="1" x14ac:dyDescent="0.25">
      <c r="A8" s="121" t="s">
        <v>4</v>
      </c>
      <c r="B8" s="206" t="s">
        <v>446</v>
      </c>
      <c r="C8" s="243"/>
      <c r="D8" s="243"/>
      <c r="E8" s="243"/>
      <c r="F8" s="243"/>
      <c r="G8" s="243"/>
      <c r="H8" s="243"/>
      <c r="I8" s="243"/>
      <c r="J8" s="243"/>
      <c r="K8" s="243"/>
      <c r="L8" s="243"/>
      <c r="M8" s="243"/>
    </row>
    <row r="9" spans="1:26" ht="18" customHeight="1" thickBot="1" x14ac:dyDescent="0.3">
      <c r="C9" s="235" t="s">
        <v>6</v>
      </c>
      <c r="D9" s="235"/>
      <c r="E9" s="235"/>
      <c r="F9" s="235"/>
      <c r="G9" s="235"/>
      <c r="H9" s="235"/>
      <c r="I9" s="235"/>
      <c r="J9" s="235"/>
      <c r="K9" s="235"/>
    </row>
    <row r="10" spans="1:26" ht="13.8" thickBot="1" x14ac:dyDescent="0.3">
      <c r="C10" s="236" t="s">
        <v>7</v>
      </c>
      <c r="D10" s="237"/>
      <c r="E10" s="237"/>
      <c r="F10" s="236" t="s">
        <v>8</v>
      </c>
      <c r="G10" s="237"/>
      <c r="H10" s="238"/>
      <c r="I10" s="236" t="s">
        <v>9</v>
      </c>
      <c r="J10" s="237"/>
      <c r="K10" s="238"/>
    </row>
    <row r="11" spans="1:26" x14ac:dyDescent="0.25">
      <c r="C11" s="239" t="s">
        <v>11</v>
      </c>
      <c r="D11" s="240"/>
      <c r="E11" s="241"/>
      <c r="F11" s="239" t="s">
        <v>11</v>
      </c>
      <c r="G11" s="240"/>
      <c r="H11" s="241"/>
      <c r="I11" s="239" t="s">
        <v>11</v>
      </c>
      <c r="J11" s="240"/>
      <c r="K11" s="241"/>
    </row>
    <row r="12" spans="1:26" ht="12.45" customHeight="1" x14ac:dyDescent="0.25">
      <c r="C12" s="223" t="s">
        <v>426</v>
      </c>
      <c r="D12" s="224"/>
      <c r="E12" s="225"/>
      <c r="F12" s="223" t="s">
        <v>426</v>
      </c>
      <c r="G12" s="224"/>
      <c r="H12" s="225"/>
      <c r="I12" s="223" t="s">
        <v>87</v>
      </c>
      <c r="J12" s="224"/>
      <c r="K12" s="225"/>
    </row>
    <row r="13" spans="1:26" ht="12.45" customHeight="1" x14ac:dyDescent="0.25">
      <c r="C13" s="223"/>
      <c r="D13" s="224"/>
      <c r="E13" s="225"/>
      <c r="F13" s="223"/>
      <c r="G13" s="224"/>
      <c r="H13" s="225"/>
      <c r="I13" s="223"/>
      <c r="J13" s="224"/>
      <c r="K13" s="225"/>
    </row>
    <row r="14" spans="1:26" ht="13.8" thickBot="1" x14ac:dyDescent="0.3">
      <c r="C14" s="226"/>
      <c r="D14" s="227"/>
      <c r="E14" s="228"/>
      <c r="F14" s="229" t="s">
        <v>12</v>
      </c>
      <c r="G14" s="230"/>
      <c r="H14" s="231"/>
      <c r="I14" s="226"/>
      <c r="J14" s="227"/>
      <c r="K14" s="228"/>
    </row>
    <row r="15" spans="1:26" x14ac:dyDescent="0.25">
      <c r="C15" s="222" t="s">
        <v>13</v>
      </c>
      <c r="D15" s="222"/>
      <c r="E15" s="222"/>
      <c r="F15" s="222"/>
      <c r="G15" s="222"/>
      <c r="H15" s="222"/>
      <c r="I15" s="222"/>
      <c r="J15" s="222"/>
      <c r="K15" s="222"/>
    </row>
    <row r="16" spans="1:26" ht="30" customHeight="1" x14ac:dyDescent="0.25">
      <c r="A16" s="219" t="s">
        <v>14</v>
      </c>
      <c r="B16" s="219"/>
      <c r="C16" s="219"/>
      <c r="D16" s="219"/>
      <c r="E16" s="219"/>
      <c r="F16" s="219"/>
      <c r="G16" s="219"/>
      <c r="H16" s="219"/>
      <c r="I16" s="219"/>
      <c r="J16" s="219"/>
      <c r="K16" s="219"/>
      <c r="L16" s="219"/>
      <c r="M16" s="219"/>
    </row>
    <row r="17" spans="1:13" ht="42" customHeight="1" x14ac:dyDescent="0.25">
      <c r="A17" s="27"/>
      <c r="B17" s="206" t="s">
        <v>427</v>
      </c>
      <c r="C17" s="206"/>
      <c r="D17" s="206"/>
      <c r="E17" s="206"/>
      <c r="F17" s="206"/>
      <c r="G17" s="206"/>
      <c r="H17" s="206"/>
      <c r="I17" s="206"/>
      <c r="J17" s="206"/>
      <c r="K17" s="206"/>
      <c r="L17" s="206"/>
      <c r="M17" s="206"/>
    </row>
    <row r="18" spans="1:13" ht="19.95" customHeight="1" x14ac:dyDescent="0.25">
      <c r="A18" s="219" t="s">
        <v>15</v>
      </c>
      <c r="B18" s="219"/>
      <c r="C18" s="219"/>
      <c r="D18" s="219"/>
      <c r="E18" s="219"/>
      <c r="F18" s="219"/>
      <c r="G18" s="219"/>
      <c r="H18" s="219"/>
      <c r="I18" s="219"/>
      <c r="J18" s="219"/>
      <c r="K18" s="219"/>
      <c r="L18" s="219"/>
      <c r="M18" s="219"/>
    </row>
    <row r="19" spans="1:13" ht="41.25" customHeight="1" x14ac:dyDescent="0.25">
      <c r="A19" s="27"/>
      <c r="B19" s="217" t="s">
        <v>16</v>
      </c>
      <c r="C19" s="217"/>
      <c r="D19" s="217"/>
      <c r="E19" s="217"/>
      <c r="F19" s="217"/>
      <c r="G19" s="217"/>
      <c r="H19" s="217"/>
      <c r="I19" s="217"/>
      <c r="J19" s="217"/>
      <c r="K19" s="217"/>
      <c r="L19" s="217"/>
      <c r="M19" s="217"/>
    </row>
    <row r="20" spans="1:13" ht="19.5" customHeight="1" x14ac:dyDescent="0.3">
      <c r="A20" s="210" t="s">
        <v>17</v>
      </c>
      <c r="B20" s="210"/>
      <c r="C20" s="210"/>
      <c r="D20" s="210"/>
      <c r="E20" s="210"/>
      <c r="F20" s="210"/>
      <c r="G20" s="210"/>
      <c r="H20" s="210"/>
      <c r="I20" s="210"/>
      <c r="J20" s="210"/>
      <c r="K20" s="210"/>
      <c r="L20" s="210"/>
      <c r="M20" s="210"/>
    </row>
    <row r="21" spans="1:13" ht="14.25" customHeight="1" x14ac:dyDescent="0.25">
      <c r="A21" s="219" t="s">
        <v>433</v>
      </c>
      <c r="B21" s="219"/>
      <c r="C21" s="219"/>
      <c r="D21" s="219"/>
      <c r="E21" s="219"/>
      <c r="F21" s="219"/>
      <c r="G21" s="219"/>
      <c r="H21" s="219"/>
      <c r="I21" s="219"/>
      <c r="J21" s="219"/>
      <c r="K21" s="219"/>
      <c r="L21" s="219"/>
      <c r="M21" s="219"/>
    </row>
    <row r="22" spans="1:13" ht="43.95" customHeight="1" x14ac:dyDescent="0.25">
      <c r="A22" s="121" t="s">
        <v>4</v>
      </c>
      <c r="B22" s="206" t="s">
        <v>443</v>
      </c>
      <c r="C22" s="206"/>
      <c r="D22" s="206"/>
      <c r="E22" s="206"/>
      <c r="F22" s="206"/>
      <c r="G22" s="206"/>
      <c r="H22" s="206"/>
      <c r="I22" s="206"/>
      <c r="J22" s="206"/>
      <c r="K22" s="206"/>
      <c r="L22" s="206"/>
      <c r="M22" s="206"/>
    </row>
    <row r="23" spans="1:13" ht="13.2" customHeight="1" x14ac:dyDescent="0.25">
      <c r="A23" s="121"/>
      <c r="B23" s="591" t="s">
        <v>425</v>
      </c>
      <c r="C23" s="591"/>
      <c r="D23" s="591"/>
      <c r="E23" s="591"/>
      <c r="F23" s="591"/>
      <c r="G23" s="591"/>
      <c r="H23" s="591"/>
      <c r="I23" s="591"/>
      <c r="J23" s="591"/>
      <c r="K23" s="205" t="s">
        <v>482</v>
      </c>
      <c r="L23" s="205"/>
      <c r="M23" s="205"/>
    </row>
    <row r="24" spans="1:13" x14ac:dyDescent="0.25">
      <c r="A24" s="121" t="s">
        <v>4</v>
      </c>
      <c r="B24" s="206" t="s">
        <v>18</v>
      </c>
      <c r="C24" s="206"/>
      <c r="D24" s="206"/>
      <c r="E24" s="206"/>
      <c r="F24" s="206"/>
      <c r="G24" s="206"/>
      <c r="H24" s="206"/>
      <c r="I24" s="206"/>
      <c r="J24" s="206"/>
      <c r="K24" s="206"/>
      <c r="L24" s="206"/>
      <c r="M24" s="206"/>
    </row>
    <row r="25" spans="1:13" x14ac:dyDescent="0.25">
      <c r="A25" s="121" t="s">
        <v>4</v>
      </c>
      <c r="B25" s="217" t="s">
        <v>19</v>
      </c>
      <c r="C25" s="217"/>
      <c r="D25" s="217"/>
      <c r="E25" s="217"/>
      <c r="F25" s="217"/>
      <c r="G25" s="217"/>
      <c r="H25" s="217"/>
      <c r="I25" s="217"/>
      <c r="J25" s="217"/>
      <c r="K25" s="217"/>
      <c r="L25" s="217"/>
      <c r="M25" s="217"/>
    </row>
    <row r="26" spans="1:13" x14ac:dyDescent="0.25">
      <c r="A26" s="121" t="s">
        <v>4</v>
      </c>
      <c r="B26" s="206" t="s">
        <v>20</v>
      </c>
      <c r="C26" s="206"/>
      <c r="D26" s="206"/>
      <c r="E26" s="206"/>
      <c r="F26" s="206"/>
      <c r="G26" s="206"/>
      <c r="H26" s="206"/>
      <c r="I26" s="206"/>
      <c r="J26" s="206"/>
      <c r="K26" s="206"/>
      <c r="L26" s="206"/>
      <c r="M26" s="206"/>
    </row>
    <row r="27" spans="1:13" ht="16.5" customHeight="1" x14ac:dyDescent="0.25">
      <c r="A27" s="219" t="s">
        <v>21</v>
      </c>
      <c r="B27" s="219"/>
      <c r="C27" s="219"/>
      <c r="D27" s="219"/>
      <c r="E27" s="219"/>
      <c r="F27" s="219"/>
      <c r="G27" s="219"/>
      <c r="H27" s="219"/>
      <c r="I27" s="219"/>
      <c r="J27" s="219"/>
      <c r="K27" s="219"/>
      <c r="L27" s="219"/>
      <c r="M27" s="219"/>
    </row>
    <row r="28" spans="1:13" x14ac:dyDescent="0.25">
      <c r="A28" s="121" t="s">
        <v>4</v>
      </c>
      <c r="B28" s="206" t="s">
        <v>22</v>
      </c>
      <c r="C28" s="206"/>
      <c r="D28" s="206"/>
      <c r="E28" s="206"/>
      <c r="F28" s="206"/>
      <c r="G28" s="206"/>
      <c r="H28" s="206"/>
      <c r="I28" s="206"/>
      <c r="J28" s="206"/>
      <c r="K28" s="206"/>
      <c r="L28" s="206"/>
      <c r="M28" s="206"/>
    </row>
    <row r="29" spans="1:13" ht="31.2" customHeight="1" x14ac:dyDescent="0.25">
      <c r="A29" s="121" t="s">
        <v>4</v>
      </c>
      <c r="B29" s="206" t="s">
        <v>23</v>
      </c>
      <c r="C29" s="206"/>
      <c r="D29" s="206"/>
      <c r="E29" s="206"/>
      <c r="F29" s="206"/>
      <c r="G29" s="206"/>
      <c r="H29" s="206"/>
      <c r="I29" s="206"/>
      <c r="J29" s="206"/>
      <c r="K29" s="206"/>
      <c r="L29" s="206"/>
      <c r="M29" s="206"/>
    </row>
    <row r="30" spans="1:13" ht="30.75" customHeight="1" x14ac:dyDescent="0.25">
      <c r="A30" s="219" t="s">
        <v>24</v>
      </c>
      <c r="B30" s="219"/>
      <c r="C30" s="219"/>
      <c r="D30" s="219"/>
      <c r="E30" s="219"/>
      <c r="F30" s="219"/>
      <c r="G30" s="219"/>
      <c r="H30" s="219"/>
      <c r="I30" s="219"/>
      <c r="J30" s="219"/>
      <c r="K30" s="219"/>
      <c r="L30" s="219"/>
      <c r="M30" s="219"/>
    </row>
    <row r="31" spans="1:13" ht="19.95" customHeight="1" x14ac:dyDescent="0.25">
      <c r="A31" s="220" t="s">
        <v>25</v>
      </c>
      <c r="B31" s="220"/>
      <c r="C31" s="220"/>
      <c r="D31" s="220"/>
      <c r="E31" s="220"/>
      <c r="F31" s="220"/>
      <c r="G31" s="220"/>
      <c r="H31" s="220"/>
      <c r="I31" s="220"/>
      <c r="J31" s="220"/>
      <c r="K31" s="220"/>
      <c r="L31" s="220"/>
      <c r="M31" s="220"/>
    </row>
    <row r="32" spans="1:13" ht="15.6" x14ac:dyDescent="0.3">
      <c r="A32" s="210" t="s">
        <v>26</v>
      </c>
      <c r="B32" s="210"/>
      <c r="C32" s="210"/>
      <c r="D32" s="210"/>
      <c r="E32" s="210"/>
      <c r="F32" s="210"/>
      <c r="G32" s="210"/>
      <c r="H32" s="210"/>
      <c r="I32" s="210"/>
      <c r="J32" s="210"/>
      <c r="K32" s="210"/>
      <c r="L32" s="210"/>
      <c r="M32" s="210"/>
    </row>
    <row r="33" spans="1:13" ht="29.25" customHeight="1" x14ac:dyDescent="0.25">
      <c r="A33" s="220" t="s">
        <v>27</v>
      </c>
      <c r="B33" s="220"/>
      <c r="C33" s="220"/>
      <c r="D33" s="220"/>
      <c r="E33" s="220"/>
      <c r="F33" s="220"/>
      <c r="G33" s="220"/>
      <c r="H33" s="220"/>
      <c r="I33" s="220"/>
      <c r="J33" s="220"/>
      <c r="K33" s="220"/>
      <c r="L33" s="220"/>
      <c r="M33" s="220"/>
    </row>
    <row r="34" spans="1:13" ht="18.75" customHeight="1" x14ac:dyDescent="0.25">
      <c r="A34" s="218" t="s">
        <v>28</v>
      </c>
      <c r="B34" s="218"/>
      <c r="C34" s="218"/>
      <c r="D34" s="218"/>
      <c r="E34" s="218"/>
      <c r="F34" s="218"/>
      <c r="G34" s="218"/>
      <c r="H34" s="218"/>
      <c r="I34" s="218"/>
      <c r="J34" s="218"/>
      <c r="K34" s="218"/>
      <c r="L34" s="218"/>
      <c r="M34" s="218"/>
    </row>
    <row r="35" spans="1:13" ht="12.75" customHeight="1" x14ac:dyDescent="0.25">
      <c r="A35" s="218" t="s">
        <v>29</v>
      </c>
      <c r="B35" s="218"/>
      <c r="C35" s="218"/>
      <c r="D35" s="218"/>
      <c r="E35" s="218"/>
      <c r="F35" s="218"/>
      <c r="G35" s="218"/>
      <c r="H35" s="218"/>
      <c r="I35" s="218"/>
      <c r="J35" s="218"/>
      <c r="K35" s="218"/>
      <c r="L35" s="218"/>
      <c r="M35" s="218"/>
    </row>
    <row r="36" spans="1:13" x14ac:dyDescent="0.25">
      <c r="A36" s="121" t="s">
        <v>4</v>
      </c>
      <c r="B36" s="206" t="s">
        <v>30</v>
      </c>
      <c r="C36" s="206"/>
      <c r="D36" s="206"/>
      <c r="E36" s="206"/>
      <c r="F36" s="206"/>
      <c r="G36" s="206"/>
      <c r="H36" s="206"/>
      <c r="I36" s="206"/>
      <c r="J36" s="206"/>
      <c r="K36" s="206"/>
      <c r="L36" s="206"/>
      <c r="M36" s="206"/>
    </row>
    <row r="37" spans="1:13" x14ac:dyDescent="0.25">
      <c r="A37" s="121" t="s">
        <v>4</v>
      </c>
      <c r="B37" s="206" t="s">
        <v>31</v>
      </c>
      <c r="C37" s="206"/>
      <c r="D37" s="206"/>
      <c r="E37" s="206"/>
      <c r="F37" s="206"/>
      <c r="G37" s="206"/>
      <c r="H37" s="206"/>
      <c r="I37" s="206"/>
      <c r="J37" s="206"/>
      <c r="K37" s="206"/>
      <c r="L37" s="206"/>
      <c r="M37" s="206"/>
    </row>
    <row r="38" spans="1:13" ht="24.75" customHeight="1" x14ac:dyDescent="0.25">
      <c r="A38" s="121" t="s">
        <v>4</v>
      </c>
      <c r="B38" s="232" t="s">
        <v>32</v>
      </c>
      <c r="C38" s="232"/>
      <c r="D38" s="232"/>
      <c r="E38" s="232"/>
      <c r="F38" s="232"/>
      <c r="G38" s="232"/>
      <c r="H38" s="232"/>
      <c r="I38" s="232"/>
      <c r="J38" s="232"/>
      <c r="K38" s="232"/>
      <c r="L38" s="232"/>
      <c r="M38" s="232"/>
    </row>
    <row r="39" spans="1:13" ht="15.6" customHeight="1" x14ac:dyDescent="0.25">
      <c r="A39" s="218" t="s">
        <v>33</v>
      </c>
      <c r="B39" s="218"/>
      <c r="C39" s="218"/>
      <c r="D39" s="218"/>
      <c r="E39" s="218"/>
      <c r="F39" s="218"/>
      <c r="G39" s="218"/>
      <c r="H39" s="218"/>
      <c r="I39" s="218"/>
      <c r="J39" s="218"/>
      <c r="K39" s="218"/>
      <c r="L39" s="218"/>
      <c r="M39" s="218"/>
    </row>
    <row r="40" spans="1:13" ht="25.8" customHeight="1" x14ac:dyDescent="0.25">
      <c r="A40" s="121" t="s">
        <v>4</v>
      </c>
      <c r="B40" s="206" t="s">
        <v>442</v>
      </c>
      <c r="C40" s="206"/>
      <c r="D40" s="206"/>
      <c r="E40" s="206"/>
      <c r="F40" s="206"/>
      <c r="G40" s="206"/>
      <c r="H40" s="206"/>
      <c r="I40" s="206"/>
      <c r="J40" s="206"/>
      <c r="K40" s="206"/>
      <c r="L40" s="206"/>
      <c r="M40" s="206"/>
    </row>
    <row r="41" spans="1:13" ht="13.2" customHeight="1" x14ac:dyDescent="0.25">
      <c r="A41" s="121" t="s">
        <v>4</v>
      </c>
      <c r="B41" s="206" t="s">
        <v>34</v>
      </c>
      <c r="C41" s="206"/>
      <c r="D41" s="206"/>
      <c r="E41" s="206"/>
      <c r="F41" s="206"/>
      <c r="G41" s="206"/>
      <c r="H41" s="206"/>
      <c r="I41" s="206"/>
      <c r="J41" s="206"/>
      <c r="K41" s="206"/>
      <c r="L41" s="206"/>
      <c r="M41" s="206"/>
    </row>
    <row r="42" spans="1:13" ht="31.95" customHeight="1" x14ac:dyDescent="0.25">
      <c r="A42" s="121" t="s">
        <v>4</v>
      </c>
      <c r="B42" s="206" t="s">
        <v>35</v>
      </c>
      <c r="C42" s="206"/>
      <c r="D42" s="206"/>
      <c r="E42" s="206"/>
      <c r="F42" s="206"/>
      <c r="G42" s="206"/>
      <c r="H42" s="206"/>
      <c r="I42" s="206"/>
      <c r="J42" s="206"/>
      <c r="K42" s="206"/>
      <c r="L42" s="206"/>
      <c r="M42" s="206"/>
    </row>
    <row r="43" spans="1:13" ht="13.2" customHeight="1" x14ac:dyDescent="0.25">
      <c r="A43" s="218" t="s">
        <v>36</v>
      </c>
      <c r="B43" s="218"/>
      <c r="C43" s="218"/>
      <c r="D43" s="218"/>
      <c r="E43" s="218"/>
      <c r="F43" s="218"/>
      <c r="G43" s="218"/>
      <c r="H43" s="218"/>
      <c r="I43" s="218"/>
      <c r="J43" s="218"/>
      <c r="K43" s="218"/>
      <c r="L43" s="218"/>
      <c r="M43" s="218"/>
    </row>
    <row r="44" spans="1:13" ht="13.2" customHeight="1" x14ac:dyDescent="0.25">
      <c r="A44" s="121" t="s">
        <v>4</v>
      </c>
      <c r="B44" s="217" t="s">
        <v>37</v>
      </c>
      <c r="C44" s="217"/>
      <c r="D44" s="217"/>
      <c r="E44" s="217"/>
      <c r="F44" s="217"/>
      <c r="G44" s="217"/>
      <c r="H44" s="217"/>
      <c r="I44" s="217"/>
      <c r="J44" s="217"/>
      <c r="K44" s="217"/>
      <c r="L44" s="217"/>
      <c r="M44" s="217"/>
    </row>
    <row r="45" spans="1:13" ht="13.2" customHeight="1" x14ac:dyDescent="0.25">
      <c r="A45" s="121" t="s">
        <v>4</v>
      </c>
      <c r="B45" s="217" t="s">
        <v>38</v>
      </c>
      <c r="C45" s="217"/>
      <c r="D45" s="217"/>
      <c r="E45" s="217"/>
      <c r="F45" s="217"/>
      <c r="G45" s="217"/>
      <c r="H45" s="217"/>
      <c r="I45" s="217"/>
      <c r="J45" s="217"/>
      <c r="K45" s="217"/>
      <c r="L45" s="217"/>
      <c r="M45" s="217"/>
    </row>
    <row r="46" spans="1:13" ht="15.6" customHeight="1" x14ac:dyDescent="0.25">
      <c r="A46" s="121" t="s">
        <v>4</v>
      </c>
      <c r="B46" s="206" t="s">
        <v>39</v>
      </c>
      <c r="C46" s="206"/>
      <c r="D46" s="206"/>
      <c r="E46" s="206"/>
      <c r="F46" s="206"/>
      <c r="G46" s="206"/>
      <c r="H46" s="206"/>
      <c r="I46" s="206"/>
      <c r="J46" s="206"/>
      <c r="K46" s="206"/>
      <c r="L46" s="206"/>
      <c r="M46" s="206"/>
    </row>
    <row r="47" spans="1:13" ht="30" customHeight="1" x14ac:dyDescent="0.25">
      <c r="A47" s="219" t="s">
        <v>40</v>
      </c>
      <c r="B47" s="219"/>
      <c r="C47" s="219"/>
      <c r="D47" s="219"/>
      <c r="E47" s="219"/>
      <c r="F47" s="219"/>
      <c r="G47" s="219"/>
      <c r="H47" s="219"/>
      <c r="I47" s="219"/>
      <c r="J47" s="219"/>
      <c r="K47" s="219"/>
      <c r="L47" s="219"/>
      <c r="M47" s="219"/>
    </row>
    <row r="48" spans="1:13" ht="20.55" customHeight="1" x14ac:dyDescent="0.3">
      <c r="A48" s="210" t="s">
        <v>41</v>
      </c>
      <c r="B48" s="210"/>
      <c r="C48" s="210"/>
      <c r="D48" s="210"/>
      <c r="E48" s="210"/>
      <c r="F48" s="210"/>
      <c r="G48" s="210"/>
      <c r="H48" s="210"/>
      <c r="I48" s="210"/>
      <c r="J48" s="210"/>
      <c r="K48" s="210"/>
      <c r="L48" s="210"/>
      <c r="M48" s="210"/>
    </row>
    <row r="49" spans="1:15" ht="30" customHeight="1" x14ac:dyDescent="0.25">
      <c r="A49" s="212" t="s">
        <v>42</v>
      </c>
      <c r="B49" s="213"/>
      <c r="C49" s="213"/>
      <c r="D49" s="213"/>
      <c r="E49" s="213"/>
      <c r="F49" s="213"/>
      <c r="G49" s="213"/>
      <c r="H49" s="213"/>
      <c r="I49" s="213"/>
      <c r="J49" s="213"/>
      <c r="K49" s="213"/>
      <c r="L49" s="213"/>
      <c r="M49" s="213"/>
    </row>
    <row r="50" spans="1:15" ht="16.2" customHeight="1" x14ac:dyDescent="0.25">
      <c r="A50" s="203" t="s">
        <v>43</v>
      </c>
      <c r="B50" s="204"/>
      <c r="C50" s="204"/>
      <c r="D50" s="204"/>
      <c r="E50" s="204"/>
      <c r="F50" s="204"/>
      <c r="G50" s="204"/>
      <c r="H50" s="204"/>
      <c r="I50" s="204"/>
      <c r="J50" s="204"/>
      <c r="K50" s="204"/>
      <c r="L50" s="204"/>
      <c r="M50" s="204"/>
    </row>
    <row r="51" spans="1:15" x14ac:dyDescent="0.25">
      <c r="A51" s="121" t="s">
        <v>4</v>
      </c>
      <c r="B51" s="206" t="s">
        <v>44</v>
      </c>
      <c r="C51" s="206"/>
      <c r="D51" s="206"/>
      <c r="E51" s="206"/>
      <c r="F51" s="206"/>
      <c r="G51" s="206"/>
      <c r="H51" s="206"/>
      <c r="I51" s="206"/>
      <c r="J51" s="206"/>
      <c r="K51" s="206"/>
      <c r="L51" s="206"/>
      <c r="M51" s="206"/>
    </row>
    <row r="52" spans="1:15" ht="12.75" customHeight="1" x14ac:dyDescent="0.25">
      <c r="A52" s="121" t="s">
        <v>4</v>
      </c>
      <c r="B52" s="209" t="s">
        <v>45</v>
      </c>
      <c r="C52" s="209"/>
      <c r="D52" s="209"/>
      <c r="E52" s="209"/>
      <c r="F52" s="209"/>
      <c r="G52" s="209"/>
      <c r="H52" s="209"/>
      <c r="I52" s="209"/>
      <c r="J52" s="209"/>
      <c r="K52" s="209"/>
      <c r="L52" s="209"/>
      <c r="M52" s="209"/>
      <c r="O52" s="28" t="s">
        <v>46</v>
      </c>
    </row>
    <row r="53" spans="1:15" x14ac:dyDescent="0.25">
      <c r="A53" s="121"/>
      <c r="B53" s="214" t="s">
        <v>47</v>
      </c>
      <c r="C53" s="214"/>
      <c r="D53" s="214"/>
      <c r="E53" s="214"/>
      <c r="F53" s="214"/>
      <c r="G53" s="214"/>
      <c r="H53" s="123"/>
      <c r="I53" s="124"/>
      <c r="J53" s="124"/>
      <c r="K53" s="124"/>
      <c r="L53" s="124"/>
      <c r="M53" s="124"/>
    </row>
    <row r="54" spans="1:15" ht="27" customHeight="1" x14ac:dyDescent="0.25">
      <c r="A54" s="121" t="s">
        <v>4</v>
      </c>
      <c r="B54" s="206" t="s">
        <v>48</v>
      </c>
      <c r="C54" s="206"/>
      <c r="D54" s="206"/>
      <c r="E54" s="206"/>
      <c r="F54" s="206"/>
      <c r="G54" s="206"/>
      <c r="H54" s="206"/>
      <c r="I54" s="206"/>
      <c r="J54" s="206"/>
      <c r="K54" s="206"/>
      <c r="L54" s="206"/>
      <c r="M54" s="206"/>
    </row>
    <row r="55" spans="1:15" ht="16.95" customHeight="1" x14ac:dyDescent="0.25">
      <c r="A55" s="203" t="s">
        <v>49</v>
      </c>
      <c r="B55" s="204"/>
      <c r="C55" s="204"/>
      <c r="D55" s="204"/>
      <c r="E55" s="204"/>
      <c r="F55" s="204"/>
      <c r="G55" s="204"/>
      <c r="H55" s="204"/>
      <c r="I55" s="204"/>
      <c r="J55" s="204"/>
      <c r="K55" s="204"/>
      <c r="L55" s="204"/>
      <c r="M55" s="204"/>
    </row>
    <row r="56" spans="1:15" ht="42" customHeight="1" x14ac:dyDescent="0.25">
      <c r="A56" s="121" t="s">
        <v>4</v>
      </c>
      <c r="B56" s="206" t="s">
        <v>50</v>
      </c>
      <c r="C56" s="206"/>
      <c r="D56" s="206"/>
      <c r="E56" s="206"/>
      <c r="F56" s="206"/>
      <c r="G56" s="206"/>
      <c r="H56" s="206"/>
      <c r="I56" s="206"/>
      <c r="J56" s="206"/>
      <c r="K56" s="206"/>
      <c r="L56" s="206"/>
      <c r="M56" s="206"/>
    </row>
    <row r="57" spans="1:15" ht="31.2" customHeight="1" x14ac:dyDescent="0.25">
      <c r="A57" s="121" t="s">
        <v>4</v>
      </c>
      <c r="B57" s="206" t="s">
        <v>431</v>
      </c>
      <c r="C57" s="206"/>
      <c r="D57" s="206"/>
      <c r="E57" s="206"/>
      <c r="F57" s="206"/>
      <c r="G57" s="206"/>
      <c r="H57" s="206"/>
      <c r="I57" s="206"/>
      <c r="J57" s="206"/>
      <c r="K57" s="206"/>
      <c r="L57" s="206"/>
      <c r="M57" s="206"/>
    </row>
    <row r="58" spans="1:15" ht="56.55" customHeight="1" x14ac:dyDescent="0.25">
      <c r="A58" s="211" t="s">
        <v>51</v>
      </c>
      <c r="B58" s="211"/>
      <c r="C58" s="211"/>
      <c r="D58" s="216" t="s">
        <v>52</v>
      </c>
      <c r="E58" s="216"/>
      <c r="F58" s="216"/>
      <c r="G58" s="216"/>
      <c r="H58" s="187" t="s">
        <v>422</v>
      </c>
      <c r="I58" s="208" t="s">
        <v>423</v>
      </c>
      <c r="J58" s="208"/>
      <c r="K58" s="208"/>
      <c r="L58" s="208"/>
      <c r="M58" s="186"/>
    </row>
    <row r="59" spans="1:15" x14ac:dyDescent="0.25">
      <c r="A59" s="203" t="s">
        <v>53</v>
      </c>
      <c r="B59" s="204"/>
      <c r="C59" s="204"/>
      <c r="D59" s="204"/>
      <c r="E59" s="204"/>
      <c r="F59" s="204"/>
      <c r="G59" s="204"/>
      <c r="H59" s="204"/>
      <c r="I59" s="204"/>
      <c r="J59" s="204"/>
      <c r="K59" s="204"/>
      <c r="L59" s="204"/>
      <c r="M59" s="204"/>
    </row>
    <row r="60" spans="1:15" ht="28.95" customHeight="1" x14ac:dyDescent="0.25">
      <c r="A60" s="121" t="s">
        <v>4</v>
      </c>
      <c r="B60" s="215" t="s">
        <v>54</v>
      </c>
      <c r="C60" s="215"/>
      <c r="D60" s="215"/>
      <c r="E60" s="215"/>
      <c r="F60" s="215"/>
      <c r="G60" s="215"/>
      <c r="H60" s="215"/>
      <c r="I60" s="215"/>
      <c r="J60" s="215"/>
      <c r="K60" s="215"/>
      <c r="L60" s="215"/>
      <c r="M60" s="215"/>
    </row>
    <row r="61" spans="1:15" x14ac:dyDescent="0.25">
      <c r="A61" s="121" t="s">
        <v>4</v>
      </c>
      <c r="B61" s="215" t="s">
        <v>428</v>
      </c>
      <c r="C61" s="215"/>
      <c r="D61" s="215"/>
      <c r="E61" s="215"/>
      <c r="F61" s="215"/>
      <c r="G61" s="215"/>
      <c r="H61" s="215"/>
      <c r="I61" s="215"/>
      <c r="J61" s="215"/>
      <c r="K61" s="215"/>
      <c r="L61" s="215"/>
      <c r="M61" s="215"/>
    </row>
    <row r="62" spans="1:15" ht="12.45" customHeight="1" x14ac:dyDescent="0.25">
      <c r="A62" s="121"/>
      <c r="B62" s="206" t="s">
        <v>424</v>
      </c>
      <c r="C62" s="206"/>
      <c r="D62" s="207" t="s">
        <v>425</v>
      </c>
      <c r="E62" s="207"/>
      <c r="F62" s="207"/>
      <c r="G62" s="207"/>
      <c r="H62" s="207"/>
      <c r="I62" s="207"/>
      <c r="J62" s="207"/>
      <c r="K62" s="207"/>
      <c r="L62" s="207"/>
      <c r="M62" s="207"/>
    </row>
    <row r="63" spans="1:15" ht="13.95" customHeight="1" x14ac:dyDescent="0.25">
      <c r="A63" s="220" t="s">
        <v>55</v>
      </c>
      <c r="B63" s="220"/>
      <c r="C63" s="220"/>
      <c r="D63" s="220"/>
      <c r="E63" s="220"/>
      <c r="F63" s="220"/>
      <c r="G63" s="220"/>
      <c r="H63" s="220"/>
      <c r="I63" s="220"/>
      <c r="J63" s="220"/>
      <c r="K63" s="220"/>
      <c r="L63" s="220"/>
      <c r="M63" s="220"/>
    </row>
    <row r="64" spans="1:15" ht="15.6" x14ac:dyDescent="0.3">
      <c r="A64" s="210" t="s">
        <v>436</v>
      </c>
      <c r="B64" s="210"/>
      <c r="C64" s="210"/>
      <c r="D64" s="210"/>
      <c r="E64" s="210"/>
      <c r="F64" s="210"/>
      <c r="G64" s="210"/>
      <c r="H64" s="210"/>
      <c r="I64" s="210"/>
      <c r="J64" s="210"/>
      <c r="K64" s="210"/>
      <c r="L64" s="210"/>
      <c r="M64" s="210"/>
    </row>
    <row r="65" spans="1:14" ht="15.6" x14ac:dyDescent="0.3">
      <c r="A65" s="188" t="s">
        <v>435</v>
      </c>
      <c r="B65" s="185"/>
      <c r="C65" s="185"/>
      <c r="D65" s="185"/>
      <c r="E65" s="185"/>
      <c r="F65" s="185"/>
      <c r="G65" s="185"/>
      <c r="H65" s="185"/>
      <c r="I65" s="185"/>
      <c r="J65" s="185"/>
      <c r="K65" s="185"/>
      <c r="L65" s="185"/>
      <c r="M65" s="185"/>
    </row>
    <row r="66" spans="1:14" ht="28.5" customHeight="1" x14ac:dyDescent="0.25">
      <c r="A66" s="203" t="s">
        <v>429</v>
      </c>
      <c r="B66" s="204"/>
      <c r="C66" s="204"/>
      <c r="D66" s="204"/>
      <c r="E66" s="204"/>
      <c r="F66" s="204"/>
      <c r="G66" s="204"/>
      <c r="H66" s="204"/>
      <c r="I66" s="204"/>
      <c r="J66" s="204"/>
      <c r="K66" s="204"/>
      <c r="L66" s="204"/>
      <c r="M66" s="204"/>
    </row>
    <row r="67" spans="1:14" x14ac:dyDescent="0.25">
      <c r="A67" s="203" t="s">
        <v>56</v>
      </c>
      <c r="B67" s="204"/>
      <c r="C67" s="204"/>
      <c r="D67" s="204"/>
      <c r="E67" s="204"/>
      <c r="F67" s="204"/>
      <c r="G67" s="204"/>
      <c r="H67" s="204"/>
      <c r="I67" s="204"/>
      <c r="J67" s="204"/>
      <c r="K67" s="204"/>
      <c r="L67" s="204"/>
      <c r="M67" s="204"/>
    </row>
    <row r="79" spans="1:14" x14ac:dyDescent="0.25">
      <c r="A79" s="203" t="s">
        <v>57</v>
      </c>
      <c r="B79" s="204"/>
      <c r="C79" s="204"/>
      <c r="D79" s="204"/>
      <c r="E79" s="204"/>
      <c r="F79" s="204"/>
      <c r="G79" s="204"/>
      <c r="H79" s="204"/>
      <c r="I79" s="204"/>
      <c r="J79" s="204"/>
      <c r="K79" s="204"/>
      <c r="L79" s="204"/>
      <c r="M79" s="204"/>
    </row>
    <row r="80" spans="1:14" x14ac:dyDescent="0.25">
      <c r="B80" s="234" t="s">
        <v>58</v>
      </c>
      <c r="C80" s="234"/>
      <c r="D80" s="234"/>
      <c r="E80" s="234"/>
      <c r="F80" s="234"/>
      <c r="G80" s="234"/>
      <c r="H80" s="234"/>
      <c r="I80" s="234"/>
      <c r="J80" s="234"/>
      <c r="K80" s="234"/>
      <c r="L80" s="234"/>
      <c r="M80" s="234"/>
      <c r="N80" s="234"/>
    </row>
    <row r="81" spans="1:14" ht="26.25" customHeight="1" x14ac:dyDescent="0.25">
      <c r="B81" s="233" t="s">
        <v>59</v>
      </c>
      <c r="C81" s="233"/>
      <c r="D81" s="233"/>
      <c r="E81" s="233"/>
      <c r="F81" s="233"/>
      <c r="G81" s="233"/>
      <c r="H81" s="233"/>
      <c r="I81" s="233"/>
      <c r="J81" s="233"/>
      <c r="K81" s="233"/>
      <c r="L81" s="233"/>
      <c r="M81" s="233"/>
      <c r="N81" s="233"/>
    </row>
    <row r="82" spans="1:14" x14ac:dyDescent="0.25">
      <c r="B82" s="234" t="s">
        <v>60</v>
      </c>
      <c r="C82" s="234"/>
      <c r="D82" s="234"/>
      <c r="E82" s="234"/>
      <c r="F82" s="234"/>
      <c r="G82" s="234"/>
      <c r="H82" s="234"/>
      <c r="I82" s="234"/>
      <c r="J82" s="234"/>
      <c r="K82" s="234"/>
      <c r="L82" s="234"/>
      <c r="M82" s="234"/>
      <c r="N82" s="234"/>
    </row>
    <row r="83" spans="1:14" x14ac:dyDescent="0.25">
      <c r="B83" s="234" t="s">
        <v>61</v>
      </c>
      <c r="C83" s="234"/>
      <c r="D83" s="234"/>
      <c r="E83" s="234"/>
      <c r="F83" s="234"/>
      <c r="G83" s="234"/>
      <c r="H83" s="234"/>
      <c r="I83" s="234"/>
      <c r="J83" s="234"/>
      <c r="K83" s="234"/>
      <c r="L83" s="234"/>
      <c r="M83" s="234"/>
      <c r="N83" s="234"/>
    </row>
    <row r="84" spans="1:14" x14ac:dyDescent="0.25">
      <c r="B84" s="234"/>
      <c r="C84" s="234"/>
      <c r="D84" s="234"/>
      <c r="E84" s="234"/>
      <c r="F84" s="234"/>
      <c r="G84" s="234"/>
      <c r="H84" s="234"/>
      <c r="I84" s="234"/>
      <c r="J84" s="234"/>
      <c r="K84" s="234"/>
      <c r="L84" s="234"/>
      <c r="M84" s="234"/>
      <c r="N84" s="234"/>
    </row>
    <row r="85" spans="1:14" x14ac:dyDescent="0.25">
      <c r="A85" s="203" t="s">
        <v>62</v>
      </c>
      <c r="B85" s="204"/>
      <c r="C85" s="204"/>
      <c r="D85" s="204"/>
      <c r="E85" s="204"/>
      <c r="F85" s="204"/>
      <c r="G85" s="204"/>
      <c r="H85" s="204"/>
      <c r="I85" s="204"/>
      <c r="J85" s="204"/>
      <c r="K85" s="204"/>
      <c r="L85" s="204"/>
      <c r="M85" s="204"/>
    </row>
    <row r="102" spans="1:13" ht="15.6" x14ac:dyDescent="0.3">
      <c r="A102" s="188" t="s">
        <v>437</v>
      </c>
    </row>
    <row r="103" spans="1:13" ht="28.8" customHeight="1" x14ac:dyDescent="0.25">
      <c r="A103" s="203" t="s">
        <v>438</v>
      </c>
      <c r="B103" s="204"/>
      <c r="C103" s="204"/>
      <c r="D103" s="204"/>
      <c r="E103" s="204"/>
      <c r="F103" s="204"/>
      <c r="G103" s="204"/>
      <c r="H103" s="204"/>
      <c r="I103" s="204"/>
      <c r="J103" s="204"/>
      <c r="K103" s="204"/>
      <c r="L103" s="204"/>
      <c r="M103" s="204"/>
    </row>
    <row r="104" spans="1:13" ht="27.6" customHeight="1" x14ac:dyDescent="0.25">
      <c r="A104" s="203" t="s">
        <v>439</v>
      </c>
      <c r="B104" s="204"/>
      <c r="C104" s="204"/>
      <c r="D104" s="204"/>
      <c r="E104" s="204"/>
      <c r="F104" s="204"/>
      <c r="G104" s="204"/>
      <c r="H104" s="204"/>
      <c r="I104" s="204"/>
      <c r="J104" s="204"/>
      <c r="K104" s="204"/>
      <c r="L104" s="204"/>
      <c r="M104" s="204"/>
    </row>
    <row r="105" spans="1:13" ht="28.2" customHeight="1" x14ac:dyDescent="0.25">
      <c r="A105" s="203" t="s">
        <v>440</v>
      </c>
      <c r="B105" s="204"/>
      <c r="C105" s="204"/>
      <c r="D105" s="204"/>
      <c r="E105" s="204"/>
      <c r="F105" s="204"/>
      <c r="G105" s="204"/>
      <c r="H105" s="204"/>
      <c r="I105" s="204"/>
      <c r="J105" s="204"/>
      <c r="K105" s="204"/>
      <c r="L105" s="204"/>
      <c r="M105" s="204"/>
    </row>
    <row r="106" spans="1:13" x14ac:dyDescent="0.25">
      <c r="A106" s="203" t="s">
        <v>441</v>
      </c>
      <c r="B106" s="204"/>
      <c r="C106" s="204"/>
      <c r="D106" s="204"/>
      <c r="E106" s="204"/>
      <c r="F106" s="204"/>
      <c r="G106" s="204"/>
      <c r="H106" s="204"/>
      <c r="I106" s="204"/>
      <c r="J106" s="204"/>
      <c r="K106" s="204"/>
      <c r="L106" s="204"/>
      <c r="M106" s="204"/>
    </row>
  </sheetData>
  <sheetProtection algorithmName="SHA-512" hashValue="9AXUw8hU3FjCjtiWd+GIsEZuXINH5wqlLw3iInLBit7IzzWP/QTnemVeKfrS0I94imKRpfm8Ly1GR+3knyHFpQ==" saltValue="6MUW7d7x5dQmIDNMmvF9Vw==" spinCount="100000" sheet="1" objects="1" scenarios="1"/>
  <mergeCells count="87">
    <mergeCell ref="K23:M23"/>
    <mergeCell ref="B23:J23"/>
    <mergeCell ref="A2:M2"/>
    <mergeCell ref="A20:M20"/>
    <mergeCell ref="A4:M4"/>
    <mergeCell ref="B7:M7"/>
    <mergeCell ref="A3:M3"/>
    <mergeCell ref="B6:M6"/>
    <mergeCell ref="B8:M8"/>
    <mergeCell ref="C9:K9"/>
    <mergeCell ref="F10:H10"/>
    <mergeCell ref="I10:K10"/>
    <mergeCell ref="I12:K12"/>
    <mergeCell ref="I11:K11"/>
    <mergeCell ref="C10:E10"/>
    <mergeCell ref="F11:H11"/>
    <mergeCell ref="C11:E11"/>
    <mergeCell ref="C12:E14"/>
    <mergeCell ref="F12:H13"/>
    <mergeCell ref="A85:M85"/>
    <mergeCell ref="A64:M64"/>
    <mergeCell ref="A66:M66"/>
    <mergeCell ref="A67:M67"/>
    <mergeCell ref="A79:M79"/>
    <mergeCell ref="B80:N80"/>
    <mergeCell ref="A63:M63"/>
    <mergeCell ref="B81:N81"/>
    <mergeCell ref="B82:N82"/>
    <mergeCell ref="B83:N83"/>
    <mergeCell ref="B84:N84"/>
    <mergeCell ref="A50:M50"/>
    <mergeCell ref="B60:M60"/>
    <mergeCell ref="B5:M5"/>
    <mergeCell ref="A18:M18"/>
    <mergeCell ref="C15:K15"/>
    <mergeCell ref="B17:M17"/>
    <mergeCell ref="B26:M26"/>
    <mergeCell ref="A16:M16"/>
    <mergeCell ref="I13:K13"/>
    <mergeCell ref="I14:K14"/>
    <mergeCell ref="F14:H14"/>
    <mergeCell ref="A47:M47"/>
    <mergeCell ref="B24:M24"/>
    <mergeCell ref="B19:M19"/>
    <mergeCell ref="B38:M38"/>
    <mergeCell ref="A21:M21"/>
    <mergeCell ref="B42:M42"/>
    <mergeCell ref="A34:M34"/>
    <mergeCell ref="A35:M35"/>
    <mergeCell ref="B36:M36"/>
    <mergeCell ref="B37:M37"/>
    <mergeCell ref="B25:M25"/>
    <mergeCell ref="B44:M44"/>
    <mergeCell ref="B45:M45"/>
    <mergeCell ref="B46:M46"/>
    <mergeCell ref="B22:M22"/>
    <mergeCell ref="A39:M39"/>
    <mergeCell ref="A43:M43"/>
    <mergeCell ref="B40:M40"/>
    <mergeCell ref="B41:M41"/>
    <mergeCell ref="A27:M27"/>
    <mergeCell ref="A33:M33"/>
    <mergeCell ref="A30:M30"/>
    <mergeCell ref="A32:M32"/>
    <mergeCell ref="A31:M31"/>
    <mergeCell ref="B28:M28"/>
    <mergeCell ref="B29:M29"/>
    <mergeCell ref="B56:M56"/>
    <mergeCell ref="B54:M54"/>
    <mergeCell ref="B53:G53"/>
    <mergeCell ref="A59:M59"/>
    <mergeCell ref="B61:M61"/>
    <mergeCell ref="D58:G58"/>
    <mergeCell ref="A106:M106"/>
    <mergeCell ref="A103:M103"/>
    <mergeCell ref="A104:M104"/>
    <mergeCell ref="A105:M105"/>
    <mergeCell ref="B62:C62"/>
    <mergeCell ref="D62:M62"/>
    <mergeCell ref="I58:L58"/>
    <mergeCell ref="B52:M52"/>
    <mergeCell ref="A48:M48"/>
    <mergeCell ref="B51:M51"/>
    <mergeCell ref="A58:C58"/>
    <mergeCell ref="B57:M57"/>
    <mergeCell ref="A49:M49"/>
    <mergeCell ref="A55:M55"/>
  </mergeCells>
  <hyperlinks>
    <hyperlink ref="B23" r:id="rId1" xr:uid="{00000000-0004-0000-0000-000002000000}"/>
    <hyperlink ref="B53" r:id="rId2" xr:uid="{3917F3B6-0836-4543-8D76-1877C79F6AE5}"/>
    <hyperlink ref="B53:G53" r:id="rId3" display="MTICPaintLab@JohnDeere.com" xr:uid="{F5CEA35F-A9E7-4011-910F-352B9F7576C6}"/>
    <hyperlink ref="D62" r:id="rId4" xr:uid="{7632B052-259F-42A5-AC18-FFABB43A777E}"/>
    <hyperlink ref="K23" r:id="rId5" display="https://JDSN.DEERE.COM" xr:uid="{DA0CD35B-F22A-4F2D-8C2F-16E665987E2C}"/>
  </hyperlinks>
  <pageMargins left="0.25" right="0.25" top="1" bottom="0.5" header="0.3" footer="0.3"/>
  <pageSetup orientation="portrait" r:id="rId6"/>
  <headerFooter>
    <oddHeader>&amp;L&amp;G&amp;R&amp;G</oddHeader>
    <oddFooter>&amp;L&amp;F&amp;R&amp;"Calibri"&amp;11&amp;K000000&amp;A&amp;P of &amp;N_x000D_&amp;1#&amp;"Calibri"&amp;10&amp;KFF0000Company Use</oddFooter>
  </headerFooter>
  <rowBreaks count="2" manualBreakCount="2">
    <brk id="31" max="16383" man="1"/>
    <brk id="63" max="16383" man="1"/>
  </rowBreaks>
  <drawing r:id="rId7"/>
  <legacyDrawingHF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1FA47-A6A6-4A3E-A88C-DB887EA5D165}">
  <dimension ref="A2:E221"/>
  <sheetViews>
    <sheetView view="pageLayout" zoomScaleNormal="100" zoomScaleSheetLayoutView="70" workbookViewId="0">
      <selection activeCell="B4" sqref="B4:B5"/>
    </sheetView>
  </sheetViews>
  <sheetFormatPr defaultRowHeight="13.2" x14ac:dyDescent="0.25"/>
  <cols>
    <col min="1" max="1" width="13.21875" style="1" customWidth="1"/>
    <col min="2" max="2" width="23.77734375" style="1" customWidth="1"/>
    <col min="3" max="3" width="21.77734375" style="1" bestFit="1" customWidth="1"/>
    <col min="4" max="4" width="16.77734375" style="1" customWidth="1"/>
    <col min="5" max="16384" width="8.88671875" style="1"/>
  </cols>
  <sheetData>
    <row r="2" spans="1:5" x14ac:dyDescent="0.25">
      <c r="A2" s="196" t="s">
        <v>477</v>
      </c>
      <c r="B2" s="197" t="s">
        <v>448</v>
      </c>
      <c r="C2" s="198"/>
      <c r="D2" s="199"/>
      <c r="E2" s="199"/>
    </row>
    <row r="3" spans="1:5" ht="13.8" thickBot="1" x14ac:dyDescent="0.3">
      <c r="A3" s="200" t="s">
        <v>478</v>
      </c>
      <c r="B3" s="200" t="s">
        <v>452</v>
      </c>
      <c r="C3" s="201"/>
      <c r="D3" s="201"/>
      <c r="E3" s="201"/>
    </row>
    <row r="4" spans="1:5" ht="13.8" thickTop="1" x14ac:dyDescent="0.25"/>
    <row r="57" spans="1:5" x14ac:dyDescent="0.25">
      <c r="A57" s="196" t="s">
        <v>477</v>
      </c>
      <c r="B57" s="197" t="s">
        <v>448</v>
      </c>
      <c r="C57" s="199"/>
      <c r="D57" s="199"/>
      <c r="E57" s="199"/>
    </row>
    <row r="58" spans="1:5" ht="13.8" thickBot="1" x14ac:dyDescent="0.3">
      <c r="A58" s="200" t="s">
        <v>478</v>
      </c>
      <c r="B58" s="200" t="s">
        <v>456</v>
      </c>
      <c r="C58" s="201"/>
      <c r="D58" s="201"/>
      <c r="E58" s="201"/>
    </row>
    <row r="59" spans="1:5" ht="13.8" thickTop="1" x14ac:dyDescent="0.25"/>
    <row r="112" spans="1:5" ht="26.4" x14ac:dyDescent="0.25">
      <c r="A112" s="196" t="s">
        <v>477</v>
      </c>
      <c r="B112" s="197" t="s">
        <v>457</v>
      </c>
      <c r="C112" s="199"/>
      <c r="D112" s="199"/>
      <c r="E112" s="199"/>
    </row>
    <row r="113" spans="1:5" ht="13.8" thickBot="1" x14ac:dyDescent="0.3">
      <c r="A113" s="200" t="s">
        <v>478</v>
      </c>
      <c r="B113" s="200" t="s">
        <v>461</v>
      </c>
      <c r="C113" s="201"/>
      <c r="D113" s="201"/>
      <c r="E113" s="201"/>
    </row>
    <row r="114" spans="1:5" ht="13.8" thickTop="1" x14ac:dyDescent="0.25"/>
    <row r="166" spans="1:5" ht="25.5" customHeight="1" x14ac:dyDescent="0.25">
      <c r="A166" s="196" t="s">
        <v>477</v>
      </c>
      <c r="B166" s="197" t="s">
        <v>311</v>
      </c>
      <c r="C166" s="197" t="s">
        <v>313</v>
      </c>
      <c r="D166" s="199"/>
      <c r="E166" s="199"/>
    </row>
    <row r="167" spans="1:5" ht="13.8" thickBot="1" x14ac:dyDescent="0.3">
      <c r="A167" s="200" t="s">
        <v>478</v>
      </c>
      <c r="B167" s="200" t="s">
        <v>465</v>
      </c>
      <c r="C167" s="200"/>
      <c r="D167" s="201"/>
      <c r="E167" s="201"/>
    </row>
    <row r="168" spans="1:5" ht="13.8" thickTop="1" x14ac:dyDescent="0.25"/>
    <row r="219" spans="1:5" ht="94.5" customHeight="1" x14ac:dyDescent="0.25">
      <c r="A219" s="196" t="s">
        <v>477</v>
      </c>
      <c r="B219" s="197" t="s">
        <v>480</v>
      </c>
      <c r="C219" s="197" t="s">
        <v>334</v>
      </c>
      <c r="D219" s="197"/>
      <c r="E219" s="199"/>
    </row>
    <row r="220" spans="1:5" ht="13.8" thickBot="1" x14ac:dyDescent="0.3">
      <c r="A220" s="200" t="s">
        <v>478</v>
      </c>
      <c r="B220" s="200" t="s">
        <v>475</v>
      </c>
      <c r="C220" s="200"/>
      <c r="D220" s="200"/>
      <c r="E220" s="201"/>
    </row>
    <row r="221" spans="1:5" ht="13.8" thickTop="1" x14ac:dyDescent="0.25"/>
  </sheetData>
  <pageMargins left="0.7" right="0.7" top="0.75" bottom="0.75" header="0.3" footer="0.3"/>
  <pageSetup orientation="portrait" r:id="rId1"/>
  <headerFooter>
    <oddHeader xml:space="preserve">&amp;C&amp;"Arial,Bold"&amp;UPhotos - Substrate C3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136"/>
  <sheetViews>
    <sheetView zoomScaleNormal="100" workbookViewId="0">
      <selection activeCell="J5" sqref="J5"/>
    </sheetView>
  </sheetViews>
  <sheetFormatPr defaultRowHeight="13.2" x14ac:dyDescent="0.25"/>
  <cols>
    <col min="1" max="1" width="2.77734375" customWidth="1"/>
    <col min="2" max="2" width="6.5546875" customWidth="1"/>
    <col min="3" max="3" width="7.5546875" customWidth="1"/>
    <col min="4" max="4" width="7.77734375" customWidth="1"/>
    <col min="5" max="5" width="20.5546875" customWidth="1"/>
    <col min="6" max="6" width="3.21875" customWidth="1"/>
    <col min="7" max="8" width="6.5546875" customWidth="1"/>
    <col min="9" max="9" width="7.21875" customWidth="1"/>
    <col min="10" max="10" width="16.21875" customWidth="1"/>
    <col min="11" max="11" width="10.21875" customWidth="1"/>
    <col min="12" max="12" width="3.21875" customWidth="1"/>
    <col min="13" max="13" width="22" hidden="1" customWidth="1"/>
    <col min="14" max="14" width="30.77734375" hidden="1" customWidth="1"/>
    <col min="15" max="15" width="9.21875" hidden="1" customWidth="1"/>
    <col min="16" max="16" width="23" hidden="1" customWidth="1"/>
    <col min="17" max="18" width="9.21875" hidden="1" customWidth="1"/>
    <col min="19" max="19" width="7" hidden="1" customWidth="1"/>
    <col min="20" max="20" width="16.21875" hidden="1" customWidth="1"/>
    <col min="21" max="21" width="8.77734375" hidden="1" customWidth="1"/>
    <col min="24" max="24" width="14.77734375" bestFit="1" customWidth="1"/>
    <col min="25" max="25" width="12.77734375" customWidth="1"/>
  </cols>
  <sheetData>
    <row r="1" spans="1:21" ht="21" x14ac:dyDescent="0.4">
      <c r="A1" s="242" t="s">
        <v>63</v>
      </c>
      <c r="B1" s="242"/>
      <c r="C1" s="242"/>
      <c r="D1" s="242"/>
      <c r="E1" s="242"/>
      <c r="F1" s="242"/>
      <c r="G1" s="242"/>
      <c r="H1" s="242"/>
      <c r="I1" s="242"/>
      <c r="J1" s="242"/>
      <c r="K1" s="242"/>
      <c r="L1" s="242"/>
      <c r="M1" s="246" t="s">
        <v>64</v>
      </c>
      <c r="N1" s="246"/>
      <c r="O1" s="246"/>
      <c r="P1" s="246"/>
      <c r="Q1" s="246"/>
      <c r="R1" s="246"/>
      <c r="S1" s="246"/>
      <c r="T1" s="246"/>
      <c r="U1" s="246"/>
    </row>
    <row r="2" spans="1:21" ht="13.95" customHeight="1" x14ac:dyDescent="0.3">
      <c r="A2" s="366" t="s">
        <v>65</v>
      </c>
      <c r="B2" s="366"/>
      <c r="C2" s="366"/>
      <c r="D2" s="366"/>
      <c r="E2" s="366"/>
      <c r="F2" s="366"/>
      <c r="G2" s="366"/>
      <c r="H2" s="366"/>
      <c r="I2" s="366"/>
      <c r="J2" s="366"/>
      <c r="K2" s="366"/>
      <c r="L2" s="366"/>
      <c r="M2" s="462" t="s">
        <v>66</v>
      </c>
      <c r="N2" s="462"/>
      <c r="O2" s="462"/>
      <c r="P2" s="462"/>
      <c r="Q2" s="178"/>
      <c r="R2" s="178"/>
      <c r="S2" s="127"/>
      <c r="T2" s="127"/>
      <c r="U2" s="127"/>
    </row>
    <row r="3" spans="1:21" ht="10.95" customHeight="1" x14ac:dyDescent="0.25">
      <c r="A3" s="26"/>
      <c r="B3" s="463" t="s">
        <v>67</v>
      </c>
      <c r="C3" s="464"/>
      <c r="D3" s="465"/>
      <c r="E3" s="26"/>
      <c r="F3" s="26"/>
      <c r="G3" s="26"/>
      <c r="H3" s="26"/>
      <c r="I3" s="28"/>
      <c r="J3" s="26"/>
      <c r="K3" s="137" t="str">
        <f>'Form Instructions'!M1</f>
        <v>Revision Expiration: 30 September 2024</v>
      </c>
      <c r="L3" s="26"/>
      <c r="M3" s="127"/>
      <c r="N3" s="128" t="s">
        <v>68</v>
      </c>
      <c r="O3" s="127"/>
      <c r="P3" s="128" t="s">
        <v>69</v>
      </c>
      <c r="Q3" s="127"/>
      <c r="R3" s="129"/>
      <c r="S3" s="127"/>
      <c r="T3" s="127"/>
      <c r="U3" s="127"/>
    </row>
    <row r="4" spans="1:21" ht="10.95" customHeight="1" thickBot="1" x14ac:dyDescent="0.3">
      <c r="A4" s="26"/>
      <c r="B4" s="470" t="s">
        <v>70</v>
      </c>
      <c r="C4" s="471"/>
      <c r="D4" s="472"/>
      <c r="E4" s="34"/>
      <c r="F4" s="34"/>
      <c r="G4" s="34"/>
      <c r="H4" s="34"/>
      <c r="I4" s="40"/>
      <c r="J4" s="34"/>
      <c r="K4" s="180" t="str">
        <f>IF(K19="","",P79)</f>
        <v/>
      </c>
      <c r="L4" s="26"/>
      <c r="M4" s="127"/>
      <c r="N4" s="129" t="s">
        <v>71</v>
      </c>
      <c r="O4" s="127"/>
      <c r="P4" s="129" t="s">
        <v>72</v>
      </c>
      <c r="Q4" s="127"/>
      <c r="R4" s="129"/>
      <c r="S4" s="127"/>
      <c r="T4" s="127"/>
      <c r="U4" s="127"/>
    </row>
    <row r="5" spans="1:21" ht="12.75" customHeight="1" x14ac:dyDescent="0.25">
      <c r="A5" s="26"/>
      <c r="B5" s="29" t="s">
        <v>73</v>
      </c>
      <c r="C5" s="30"/>
      <c r="D5" s="30"/>
      <c r="E5" s="30"/>
      <c r="F5" s="30"/>
      <c r="G5" s="30"/>
      <c r="H5" s="30"/>
      <c r="I5" s="31" t="s">
        <v>74</v>
      </c>
      <c r="J5" s="54"/>
      <c r="K5" s="32"/>
      <c r="L5" s="26"/>
      <c r="M5" s="128" t="s">
        <v>75</v>
      </c>
      <c r="N5" s="129" t="s">
        <v>76</v>
      </c>
      <c r="O5" s="127"/>
      <c r="P5" s="129" t="s">
        <v>77</v>
      </c>
      <c r="Q5" s="127"/>
      <c r="R5" s="129"/>
      <c r="S5" s="127"/>
      <c r="T5" s="127"/>
      <c r="U5" s="127"/>
    </row>
    <row r="6" spans="1:21" ht="12.75" customHeight="1" x14ac:dyDescent="0.25">
      <c r="A6" s="26"/>
      <c r="B6" s="361" t="s">
        <v>78</v>
      </c>
      <c r="C6" s="362"/>
      <c r="D6" s="363"/>
      <c r="E6" s="375"/>
      <c r="F6" s="376"/>
      <c r="G6" s="376"/>
      <c r="H6" s="376"/>
      <c r="I6" s="376"/>
      <c r="J6" s="377"/>
      <c r="K6" s="33"/>
      <c r="L6" s="26"/>
      <c r="M6" s="129" t="s">
        <v>79</v>
      </c>
      <c r="N6" s="127"/>
      <c r="O6" s="127"/>
      <c r="P6" s="129" t="s">
        <v>80</v>
      </c>
      <c r="Q6" s="127"/>
      <c r="R6" s="129"/>
      <c r="S6" s="127"/>
      <c r="T6" s="127"/>
      <c r="U6" s="127"/>
    </row>
    <row r="7" spans="1:21" ht="12.75" customHeight="1" x14ac:dyDescent="0.25">
      <c r="A7" s="26"/>
      <c r="B7" s="361" t="s">
        <v>81</v>
      </c>
      <c r="C7" s="362"/>
      <c r="D7" s="363"/>
      <c r="E7" s="375"/>
      <c r="F7" s="376"/>
      <c r="G7" s="376"/>
      <c r="H7" s="376"/>
      <c r="I7" s="376"/>
      <c r="J7" s="377"/>
      <c r="K7" s="33"/>
      <c r="L7" s="26"/>
      <c r="M7" s="129" t="s">
        <v>10</v>
      </c>
      <c r="N7" s="128" t="s">
        <v>82</v>
      </c>
      <c r="O7" s="127"/>
      <c r="P7" s="127"/>
      <c r="Q7" s="127"/>
      <c r="R7" s="129"/>
      <c r="S7" s="127"/>
      <c r="T7" s="127"/>
      <c r="U7" s="127"/>
    </row>
    <row r="8" spans="1:21" ht="12.75" customHeight="1" x14ac:dyDescent="0.25">
      <c r="A8" s="26"/>
      <c r="B8" s="475" t="s">
        <v>83</v>
      </c>
      <c r="C8" s="476"/>
      <c r="D8" s="476"/>
      <c r="E8" s="477"/>
      <c r="F8" s="375"/>
      <c r="G8" s="478"/>
      <c r="H8" s="478"/>
      <c r="I8" s="479"/>
      <c r="J8" s="26"/>
      <c r="K8" s="33"/>
      <c r="L8" s="26"/>
      <c r="M8" s="129" t="s">
        <v>11</v>
      </c>
      <c r="N8" s="129" t="s">
        <v>84</v>
      </c>
      <c r="O8" s="127"/>
      <c r="P8" s="128" t="s">
        <v>85</v>
      </c>
      <c r="Q8" s="127"/>
      <c r="R8" s="129"/>
      <c r="S8" s="127"/>
      <c r="T8" s="127"/>
      <c r="U8" s="127"/>
    </row>
    <row r="9" spans="1:21" ht="12.75" customHeight="1" x14ac:dyDescent="0.25">
      <c r="A9" s="26"/>
      <c r="B9" s="361" t="s">
        <v>85</v>
      </c>
      <c r="C9" s="362"/>
      <c r="D9" s="363"/>
      <c r="E9" s="55"/>
      <c r="F9" s="352" t="s">
        <v>86</v>
      </c>
      <c r="G9" s="353"/>
      <c r="H9" s="353"/>
      <c r="I9" s="353"/>
      <c r="J9" s="353"/>
      <c r="K9" s="354"/>
      <c r="L9" s="26"/>
      <c r="M9" s="129" t="s">
        <v>87</v>
      </c>
      <c r="N9" s="129" t="s">
        <v>88</v>
      </c>
      <c r="O9" s="127"/>
      <c r="P9" s="127" t="s">
        <v>89</v>
      </c>
      <c r="Q9" s="127"/>
      <c r="R9" s="129"/>
      <c r="S9" s="127"/>
      <c r="T9" s="127"/>
      <c r="U9" s="127"/>
    </row>
    <row r="10" spans="1:21" ht="12.75" customHeight="1" x14ac:dyDescent="0.25">
      <c r="A10" s="26"/>
      <c r="B10" s="411" t="s">
        <v>90</v>
      </c>
      <c r="C10" s="350"/>
      <c r="D10" s="350"/>
      <c r="E10" s="350"/>
      <c r="F10" s="482"/>
      <c r="G10" s="482"/>
      <c r="H10" s="364"/>
      <c r="I10" s="364"/>
      <c r="J10" s="364"/>
      <c r="K10" s="365"/>
      <c r="L10" s="26"/>
      <c r="M10" s="129" t="s">
        <v>91</v>
      </c>
      <c r="N10" s="129" t="s">
        <v>92</v>
      </c>
      <c r="O10" s="127"/>
      <c r="P10" s="127" t="s">
        <v>93</v>
      </c>
      <c r="Q10" s="127"/>
      <c r="R10" s="129"/>
      <c r="S10" s="127"/>
      <c r="T10" s="127"/>
      <c r="U10" s="127"/>
    </row>
    <row r="11" spans="1:21" ht="12.75" customHeight="1" x14ac:dyDescent="0.25">
      <c r="A11" s="26"/>
      <c r="B11" s="36" t="s">
        <v>94</v>
      </c>
      <c r="C11" s="26"/>
      <c r="D11" s="26"/>
      <c r="E11" s="26"/>
      <c r="F11" s="26"/>
      <c r="G11" s="26"/>
      <c r="H11" s="26"/>
      <c r="I11" s="26"/>
      <c r="J11" s="26"/>
      <c r="K11" s="33"/>
      <c r="L11" s="26"/>
      <c r="M11" s="129" t="s">
        <v>95</v>
      </c>
      <c r="N11" s="129" t="s">
        <v>96</v>
      </c>
      <c r="O11" s="127"/>
      <c r="P11" s="129" t="s">
        <v>95</v>
      </c>
      <c r="Q11" s="127"/>
      <c r="R11" s="129"/>
      <c r="S11" s="127"/>
      <c r="T11" s="127"/>
      <c r="U11" s="127"/>
    </row>
    <row r="12" spans="1:21" ht="12.75" customHeight="1" thickBot="1" x14ac:dyDescent="0.3">
      <c r="A12" s="26"/>
      <c r="B12" s="355"/>
      <c r="C12" s="356"/>
      <c r="D12" s="357"/>
      <c r="E12" s="179"/>
      <c r="F12" s="358"/>
      <c r="G12" s="359"/>
      <c r="H12" s="359"/>
      <c r="I12" s="360"/>
      <c r="J12" s="358"/>
      <c r="K12" s="480"/>
      <c r="L12" s="26"/>
      <c r="M12" s="129" t="s">
        <v>97</v>
      </c>
      <c r="N12" s="129" t="s">
        <v>98</v>
      </c>
      <c r="O12" s="127"/>
      <c r="P12" s="129"/>
      <c r="Q12" s="127"/>
      <c r="R12" s="129"/>
      <c r="S12" s="127"/>
      <c r="T12" s="127"/>
      <c r="U12" s="127"/>
    </row>
    <row r="13" spans="1:21" ht="25.95" customHeight="1" thickBot="1" x14ac:dyDescent="0.3">
      <c r="A13" s="26"/>
      <c r="B13" s="421" t="s">
        <v>99</v>
      </c>
      <c r="C13" s="421"/>
      <c r="D13" s="421"/>
      <c r="E13" s="421"/>
      <c r="F13" s="421"/>
      <c r="G13" s="421"/>
      <c r="H13" s="421"/>
      <c r="I13" s="421"/>
      <c r="J13" s="421"/>
      <c r="K13" s="421"/>
      <c r="L13" s="26"/>
      <c r="M13" s="128" t="s">
        <v>100</v>
      </c>
      <c r="N13" s="129" t="s">
        <v>95</v>
      </c>
      <c r="O13" s="127"/>
      <c r="P13" s="127"/>
      <c r="Q13" s="127"/>
      <c r="R13" s="129"/>
      <c r="S13" s="127"/>
      <c r="T13" s="127"/>
      <c r="U13" s="127"/>
    </row>
    <row r="14" spans="1:21" ht="12.75" customHeight="1" x14ac:dyDescent="0.25">
      <c r="A14" s="26"/>
      <c r="B14" s="29" t="s">
        <v>101</v>
      </c>
      <c r="C14" s="30"/>
      <c r="D14" s="30"/>
      <c r="E14" s="30"/>
      <c r="F14" s="30"/>
      <c r="G14" s="31"/>
      <c r="H14" s="30"/>
      <c r="I14" s="30"/>
      <c r="J14" s="30"/>
      <c r="K14" s="32"/>
      <c r="L14" s="26"/>
      <c r="M14" s="129" t="s">
        <v>79</v>
      </c>
      <c r="N14" s="127"/>
      <c r="O14" s="127"/>
      <c r="P14" s="128" t="s">
        <v>102</v>
      </c>
      <c r="Q14" s="127"/>
      <c r="R14" s="129"/>
      <c r="S14" s="127"/>
      <c r="T14" s="127"/>
      <c r="U14" s="127"/>
    </row>
    <row r="15" spans="1:21" ht="13.5" customHeight="1" x14ac:dyDescent="0.25">
      <c r="A15" s="26"/>
      <c r="B15" s="361" t="s">
        <v>103</v>
      </c>
      <c r="C15" s="363"/>
      <c r="D15" s="426"/>
      <c r="E15" s="405"/>
      <c r="F15" s="26"/>
      <c r="G15" s="372" t="s">
        <v>104</v>
      </c>
      <c r="H15" s="362"/>
      <c r="I15" s="363"/>
      <c r="J15" s="424"/>
      <c r="K15" s="425"/>
      <c r="L15" s="26"/>
      <c r="M15" s="129" t="s">
        <v>10</v>
      </c>
      <c r="N15" s="128" t="s">
        <v>105</v>
      </c>
      <c r="O15" s="127"/>
      <c r="P15" s="129" t="s">
        <v>71</v>
      </c>
      <c r="Q15" s="127"/>
      <c r="R15" s="129"/>
      <c r="S15" s="127"/>
      <c r="T15" s="127"/>
      <c r="U15" s="127"/>
    </row>
    <row r="16" spans="1:21" ht="12.75" customHeight="1" x14ac:dyDescent="0.25">
      <c r="A16" s="26"/>
      <c r="B16" s="361" t="s">
        <v>106</v>
      </c>
      <c r="C16" s="363"/>
      <c r="D16" s="426"/>
      <c r="E16" s="405"/>
      <c r="F16" s="26"/>
      <c r="G16" s="372" t="s">
        <v>107</v>
      </c>
      <c r="H16" s="362"/>
      <c r="I16" s="363"/>
      <c r="J16" s="426"/>
      <c r="K16" s="385"/>
      <c r="L16" s="26"/>
      <c r="M16" s="129" t="s">
        <v>11</v>
      </c>
      <c r="N16" s="129" t="s">
        <v>108</v>
      </c>
      <c r="O16" s="127"/>
      <c r="P16" s="129" t="s">
        <v>76</v>
      </c>
      <c r="Q16" s="127"/>
      <c r="R16" s="129"/>
      <c r="S16" s="127"/>
      <c r="T16" s="127"/>
      <c r="U16" s="127"/>
    </row>
    <row r="17" spans="1:21" ht="12.75" customHeight="1" x14ac:dyDescent="0.25">
      <c r="A17" s="26"/>
      <c r="B17" s="361" t="s">
        <v>109</v>
      </c>
      <c r="C17" s="363"/>
      <c r="D17" s="426"/>
      <c r="E17" s="405"/>
      <c r="F17" s="26"/>
      <c r="G17" s="372" t="s">
        <v>110</v>
      </c>
      <c r="H17" s="362"/>
      <c r="I17" s="363"/>
      <c r="J17" s="424"/>
      <c r="K17" s="481"/>
      <c r="L17" s="26"/>
      <c r="M17" s="129" t="s">
        <v>87</v>
      </c>
      <c r="N17" s="129" t="s">
        <v>111</v>
      </c>
      <c r="O17" s="127"/>
      <c r="P17" s="129" t="s">
        <v>112</v>
      </c>
      <c r="Q17" s="127"/>
      <c r="R17" s="129"/>
      <c r="S17" s="127"/>
      <c r="T17" s="127"/>
      <c r="U17" s="127"/>
    </row>
    <row r="18" spans="1:21" ht="12.75" customHeight="1" x14ac:dyDescent="0.25">
      <c r="A18" s="26"/>
      <c r="B18" s="361" t="s">
        <v>113</v>
      </c>
      <c r="C18" s="363"/>
      <c r="D18" s="426"/>
      <c r="E18" s="405"/>
      <c r="F18" s="26"/>
      <c r="G18" s="294" t="s">
        <v>114</v>
      </c>
      <c r="H18" s="294"/>
      <c r="I18" s="294"/>
      <c r="J18" s="384"/>
      <c r="K18" s="385"/>
      <c r="L18" s="26"/>
      <c r="M18" s="129" t="s">
        <v>91</v>
      </c>
      <c r="N18" s="129" t="s">
        <v>115</v>
      </c>
      <c r="O18" s="127"/>
      <c r="P18" s="129"/>
      <c r="Q18" s="127"/>
      <c r="R18" s="129"/>
      <c r="S18" s="127"/>
      <c r="T18" s="127"/>
      <c r="U18" s="127"/>
    </row>
    <row r="19" spans="1:21" ht="12.75" customHeight="1" x14ac:dyDescent="0.25">
      <c r="A19" s="26"/>
      <c r="B19" s="361" t="s">
        <v>116</v>
      </c>
      <c r="C19" s="363"/>
      <c r="D19" s="386"/>
      <c r="E19" s="387"/>
      <c r="F19" s="26"/>
      <c r="G19" s="381" t="s">
        <v>117</v>
      </c>
      <c r="H19" s="382"/>
      <c r="I19" s="382"/>
      <c r="J19" s="383"/>
      <c r="K19" s="73"/>
      <c r="L19" s="26"/>
      <c r="M19" s="129" t="s">
        <v>95</v>
      </c>
      <c r="N19" s="129" t="s">
        <v>118</v>
      </c>
      <c r="O19" s="127"/>
      <c r="P19" s="127"/>
      <c r="Q19" s="127"/>
      <c r="R19" s="129"/>
      <c r="S19" s="127"/>
      <c r="T19" s="127"/>
      <c r="U19" s="127"/>
    </row>
    <row r="20" spans="1:21" ht="12.75" customHeight="1" thickBot="1" x14ac:dyDescent="0.3">
      <c r="A20" s="26"/>
      <c r="B20" s="409" t="s">
        <v>119</v>
      </c>
      <c r="C20" s="410"/>
      <c r="D20" s="407"/>
      <c r="E20" s="408"/>
      <c r="F20" s="34"/>
      <c r="G20" s="34"/>
      <c r="H20" s="34"/>
      <c r="I20" s="34"/>
      <c r="J20" s="34"/>
      <c r="K20" s="35"/>
      <c r="L20" s="26"/>
      <c r="M20" s="129" t="s">
        <v>120</v>
      </c>
      <c r="N20" s="129" t="s">
        <v>95</v>
      </c>
      <c r="O20" s="127"/>
      <c r="P20" s="127"/>
      <c r="Q20" s="127"/>
      <c r="R20" s="127"/>
      <c r="S20" s="127"/>
      <c r="T20" s="127"/>
      <c r="U20" s="127"/>
    </row>
    <row r="21" spans="1:21" ht="6" customHeight="1" thickBot="1" x14ac:dyDescent="0.3">
      <c r="A21" s="26"/>
      <c r="B21" s="26"/>
      <c r="C21" s="26"/>
      <c r="D21" s="26"/>
      <c r="E21" s="26"/>
      <c r="F21" s="26"/>
      <c r="G21" s="26"/>
      <c r="H21" s="26"/>
      <c r="I21" s="26"/>
      <c r="J21" s="26"/>
      <c r="K21" s="26"/>
      <c r="L21" s="26"/>
      <c r="M21" s="128" t="s">
        <v>121</v>
      </c>
      <c r="N21" s="127"/>
      <c r="O21" s="127"/>
      <c r="P21" s="127"/>
      <c r="Q21" s="127"/>
      <c r="R21" s="127"/>
      <c r="S21" s="127"/>
      <c r="T21" s="127"/>
      <c r="U21" s="127"/>
    </row>
    <row r="22" spans="1:21" ht="12.75" customHeight="1" x14ac:dyDescent="0.25">
      <c r="A22" s="26"/>
      <c r="B22" s="29" t="s">
        <v>122</v>
      </c>
      <c r="C22" s="30"/>
      <c r="D22" s="30"/>
      <c r="E22" s="30"/>
      <c r="F22" s="30"/>
      <c r="G22" s="30"/>
      <c r="H22" s="30"/>
      <c r="I22" s="30"/>
      <c r="J22" s="30"/>
      <c r="K22" s="32"/>
      <c r="L22" s="26"/>
      <c r="M22" s="129" t="s">
        <v>9</v>
      </c>
      <c r="N22" s="128" t="s">
        <v>123</v>
      </c>
      <c r="O22" s="127"/>
      <c r="P22" s="127"/>
      <c r="Q22" s="127"/>
      <c r="R22" s="127"/>
      <c r="S22" s="127"/>
      <c r="T22" s="127"/>
      <c r="U22" s="127"/>
    </row>
    <row r="23" spans="1:21" ht="13.5" customHeight="1" x14ac:dyDescent="0.25">
      <c r="A23" s="26"/>
      <c r="B23" s="293" t="s">
        <v>103</v>
      </c>
      <c r="C23" s="294"/>
      <c r="D23" s="388" t="str">
        <f t="shared" ref="D23:D28" si="0">IF($K$19="Yes", (IF(D15="", "",D15)),"")</f>
        <v/>
      </c>
      <c r="E23" s="405"/>
      <c r="F23" s="26"/>
      <c r="G23" s="372" t="s">
        <v>107</v>
      </c>
      <c r="H23" s="362"/>
      <c r="I23" s="363"/>
      <c r="J23" s="388" t="str">
        <f>IF($K$19="Yes", (IF(J16="", "",J16)),"")</f>
        <v/>
      </c>
      <c r="K23" s="385"/>
      <c r="L23" s="26"/>
      <c r="M23" s="129" t="s">
        <v>124</v>
      </c>
      <c r="N23" s="129" t="s">
        <v>125</v>
      </c>
      <c r="O23" s="127"/>
      <c r="P23" s="127"/>
      <c r="Q23" s="127"/>
      <c r="R23" s="127"/>
      <c r="S23" s="127"/>
      <c r="T23" s="127"/>
      <c r="U23" s="127"/>
    </row>
    <row r="24" spans="1:21" ht="12.75" customHeight="1" x14ac:dyDescent="0.25">
      <c r="A24" s="26"/>
      <c r="B24" s="293" t="s">
        <v>106</v>
      </c>
      <c r="C24" s="294"/>
      <c r="D24" s="388" t="str">
        <f t="shared" si="0"/>
        <v/>
      </c>
      <c r="E24" s="405"/>
      <c r="F24" s="26"/>
      <c r="G24" s="372" t="s">
        <v>110</v>
      </c>
      <c r="H24" s="362"/>
      <c r="I24" s="363"/>
      <c r="J24" s="370" t="str">
        <f>IF($K$19="Yes", (IF(J17="", "",J17)),"")</f>
        <v/>
      </c>
      <c r="K24" s="371"/>
      <c r="L24" s="26"/>
      <c r="M24" s="129" t="s">
        <v>126</v>
      </c>
      <c r="N24" s="129" t="s">
        <v>127</v>
      </c>
      <c r="O24" s="127"/>
      <c r="P24" s="130">
        <v>36526</v>
      </c>
      <c r="Q24" s="127"/>
      <c r="R24" s="127"/>
      <c r="S24" s="127"/>
      <c r="T24" s="127"/>
      <c r="U24" s="127"/>
    </row>
    <row r="25" spans="1:21" ht="12.75" customHeight="1" x14ac:dyDescent="0.25">
      <c r="A25" s="26"/>
      <c r="B25" s="293" t="s">
        <v>109</v>
      </c>
      <c r="C25" s="294"/>
      <c r="D25" s="388" t="str">
        <f t="shared" si="0"/>
        <v/>
      </c>
      <c r="E25" s="405"/>
      <c r="F25" s="26"/>
      <c r="G25" s="294" t="s">
        <v>114</v>
      </c>
      <c r="H25" s="294"/>
      <c r="I25" s="294"/>
      <c r="J25" s="370" t="str">
        <f>IF($K$19="Yes", (IF(J18="", "",J18)),"")</f>
        <v/>
      </c>
      <c r="K25" s="371"/>
      <c r="L25" s="26"/>
      <c r="M25" s="129" t="s">
        <v>128</v>
      </c>
      <c r="N25" s="129" t="s">
        <v>129</v>
      </c>
      <c r="O25" s="127"/>
      <c r="P25" s="130">
        <v>2958101</v>
      </c>
      <c r="Q25" s="127"/>
      <c r="R25" s="127"/>
      <c r="S25" s="127"/>
      <c r="T25" s="127"/>
      <c r="U25" s="127"/>
    </row>
    <row r="26" spans="1:21" ht="12.75" customHeight="1" x14ac:dyDescent="0.25">
      <c r="A26" s="26"/>
      <c r="B26" s="293" t="s">
        <v>113</v>
      </c>
      <c r="C26" s="294"/>
      <c r="D26" s="388" t="str">
        <f t="shared" si="0"/>
        <v/>
      </c>
      <c r="E26" s="405"/>
      <c r="F26" s="26"/>
      <c r="G26" s="294" t="s">
        <v>130</v>
      </c>
      <c r="H26" s="294"/>
      <c r="I26" s="294"/>
      <c r="J26" s="466"/>
      <c r="K26" s="371"/>
      <c r="L26" s="26"/>
      <c r="M26" s="129" t="s">
        <v>131</v>
      </c>
      <c r="N26" s="129" t="s">
        <v>132</v>
      </c>
      <c r="O26" s="127"/>
      <c r="P26" s="127"/>
      <c r="Q26" s="127"/>
      <c r="R26" s="127"/>
      <c r="S26" s="127"/>
      <c r="T26" s="127"/>
      <c r="U26" s="127"/>
    </row>
    <row r="27" spans="1:21" ht="12.75" customHeight="1" x14ac:dyDescent="0.25">
      <c r="A27" s="26"/>
      <c r="B27" s="293" t="s">
        <v>116</v>
      </c>
      <c r="C27" s="294"/>
      <c r="D27" s="406" t="str">
        <f t="shared" si="0"/>
        <v/>
      </c>
      <c r="E27" s="387"/>
      <c r="F27" s="26"/>
      <c r="G27" s="373" t="s">
        <v>133</v>
      </c>
      <c r="H27" s="374"/>
      <c r="I27" s="374"/>
      <c r="J27" s="374"/>
      <c r="K27" s="73"/>
      <c r="L27" s="26"/>
      <c r="M27" s="129"/>
      <c r="N27" s="129" t="s">
        <v>95</v>
      </c>
      <c r="O27" s="127"/>
      <c r="P27" s="127"/>
      <c r="Q27" s="127"/>
      <c r="R27" s="127"/>
      <c r="S27" s="127"/>
      <c r="T27" s="127"/>
      <c r="U27" s="127"/>
    </row>
    <row r="28" spans="1:21" ht="12.75" customHeight="1" x14ac:dyDescent="0.25">
      <c r="A28" s="26"/>
      <c r="B28" s="422" t="s">
        <v>119</v>
      </c>
      <c r="C28" s="423"/>
      <c r="D28" s="389" t="str">
        <f t="shared" si="0"/>
        <v/>
      </c>
      <c r="E28" s="390"/>
      <c r="F28" s="26"/>
      <c r="G28" s="349" t="s">
        <v>134</v>
      </c>
      <c r="H28" s="350"/>
      <c r="I28" s="350"/>
      <c r="J28" s="350"/>
      <c r="K28" s="400"/>
      <c r="L28" s="26"/>
      <c r="M28" s="128" t="s">
        <v>135</v>
      </c>
      <c r="N28" s="127"/>
      <c r="O28" s="127"/>
      <c r="P28" s="127"/>
      <c r="Q28" s="127"/>
      <c r="R28" s="127"/>
      <c r="S28" s="127"/>
      <c r="T28" s="127"/>
      <c r="U28" s="127"/>
    </row>
    <row r="29" spans="1:21" ht="24.75" customHeight="1" thickBot="1" x14ac:dyDescent="0.3">
      <c r="A29" s="26"/>
      <c r="B29" s="391"/>
      <c r="C29" s="392"/>
      <c r="D29" s="392"/>
      <c r="E29" s="392"/>
      <c r="F29" s="34"/>
      <c r="G29" s="378"/>
      <c r="H29" s="379"/>
      <c r="I29" s="379"/>
      <c r="J29" s="379"/>
      <c r="K29" s="380"/>
      <c r="L29" s="26"/>
      <c r="M29" s="129" t="s">
        <v>136</v>
      </c>
      <c r="N29" s="127"/>
      <c r="O29" s="127"/>
      <c r="P29" s="128" t="s">
        <v>137</v>
      </c>
      <c r="Q29" s="127"/>
      <c r="R29" s="127"/>
      <c r="S29" s="127"/>
      <c r="T29" s="127"/>
      <c r="U29" s="127"/>
    </row>
    <row r="30" spans="1:21" ht="6" customHeight="1" thickBot="1" x14ac:dyDescent="0.35">
      <c r="A30" s="26"/>
      <c r="B30" s="26"/>
      <c r="C30" s="26"/>
      <c r="D30" s="26"/>
      <c r="E30" s="26"/>
      <c r="F30" s="26"/>
      <c r="G30" s="26"/>
      <c r="H30" s="26"/>
      <c r="I30" s="26"/>
      <c r="J30" s="26"/>
      <c r="K30" s="26"/>
      <c r="L30" s="26"/>
      <c r="M30" s="129" t="s">
        <v>138</v>
      </c>
      <c r="N30" s="127"/>
      <c r="O30" s="127"/>
      <c r="P30" s="131" t="s">
        <v>139</v>
      </c>
      <c r="Q30" s="127"/>
      <c r="R30" s="127"/>
      <c r="S30" s="127"/>
      <c r="T30" s="127"/>
      <c r="U30" s="127"/>
    </row>
    <row r="31" spans="1:21" ht="12.75" customHeight="1" x14ac:dyDescent="0.3">
      <c r="A31" s="26"/>
      <c r="B31" s="29" t="s">
        <v>140</v>
      </c>
      <c r="C31" s="30"/>
      <c r="D31" s="30"/>
      <c r="E31" s="30"/>
      <c r="F31" s="30"/>
      <c r="G31" s="30"/>
      <c r="H31" s="30"/>
      <c r="I31" s="30"/>
      <c r="J31" s="30"/>
      <c r="K31" s="32"/>
      <c r="L31" s="26"/>
      <c r="M31" s="129" t="s">
        <v>141</v>
      </c>
      <c r="N31" s="128" t="s">
        <v>142</v>
      </c>
      <c r="O31" s="127"/>
      <c r="P31" s="132" t="s">
        <v>143</v>
      </c>
      <c r="Q31" s="127"/>
      <c r="R31" s="127"/>
      <c r="S31" s="127"/>
      <c r="T31" s="127"/>
      <c r="U31" s="127"/>
    </row>
    <row r="32" spans="1:21" ht="12.75" customHeight="1" x14ac:dyDescent="0.3">
      <c r="A32" s="26"/>
      <c r="B32" s="293" t="s">
        <v>144</v>
      </c>
      <c r="C32" s="294"/>
      <c r="D32" s="294"/>
      <c r="E32" s="55"/>
      <c r="F32" s="26"/>
      <c r="G32" s="349" t="s">
        <v>145</v>
      </c>
      <c r="H32" s="350"/>
      <c r="I32" s="351"/>
      <c r="J32" s="295"/>
      <c r="K32" s="296"/>
      <c r="L32" s="26"/>
      <c r="M32" s="129" t="s">
        <v>146</v>
      </c>
      <c r="N32" s="129" t="s">
        <v>98</v>
      </c>
      <c r="O32" s="127"/>
      <c r="P32" s="132" t="s">
        <v>147</v>
      </c>
      <c r="Q32" s="127"/>
      <c r="R32" s="127"/>
      <c r="S32" s="127"/>
      <c r="T32" s="127"/>
      <c r="U32" s="127"/>
    </row>
    <row r="33" spans="1:21" ht="12.75" customHeight="1" x14ac:dyDescent="0.3">
      <c r="A33" s="26"/>
      <c r="B33" s="293" t="s">
        <v>121</v>
      </c>
      <c r="C33" s="294"/>
      <c r="D33" s="294"/>
      <c r="E33" s="56"/>
      <c r="F33" s="26"/>
      <c r="G33" s="372" t="s">
        <v>135</v>
      </c>
      <c r="H33" s="362"/>
      <c r="I33" s="363"/>
      <c r="J33" s="403"/>
      <c r="K33" s="404"/>
      <c r="L33" s="26"/>
      <c r="M33" s="129" t="s">
        <v>148</v>
      </c>
      <c r="N33" s="127">
        <v>1</v>
      </c>
      <c r="O33" s="127"/>
      <c r="P33" s="132" t="s">
        <v>149</v>
      </c>
      <c r="Q33" s="127"/>
      <c r="R33" s="127"/>
      <c r="S33" s="127"/>
      <c r="T33" s="127"/>
      <c r="U33" s="127"/>
    </row>
    <row r="34" spans="1:21" ht="12.75" customHeight="1" x14ac:dyDescent="0.3">
      <c r="A34" s="26"/>
      <c r="B34" s="395" t="s">
        <v>150</v>
      </c>
      <c r="C34" s="396"/>
      <c r="D34" s="396"/>
      <c r="E34" s="57"/>
      <c r="F34" s="26"/>
      <c r="G34" s="294" t="s">
        <v>151</v>
      </c>
      <c r="H34" s="367"/>
      <c r="I34" s="367"/>
      <c r="J34" s="368"/>
      <c r="K34" s="369"/>
      <c r="L34" s="26"/>
      <c r="M34" s="129" t="s">
        <v>95</v>
      </c>
      <c r="N34" s="127">
        <v>2</v>
      </c>
      <c r="O34" s="127"/>
      <c r="P34" s="132" t="s">
        <v>152</v>
      </c>
      <c r="Q34" s="127"/>
      <c r="R34" s="127"/>
      <c r="S34" s="127"/>
      <c r="T34" s="127"/>
      <c r="U34" s="127"/>
    </row>
    <row r="35" spans="1:21" ht="12.75" customHeight="1" x14ac:dyDescent="0.3">
      <c r="A35" s="26"/>
      <c r="B35" s="422" t="s">
        <v>153</v>
      </c>
      <c r="C35" s="423"/>
      <c r="D35" s="423"/>
      <c r="E35" s="68"/>
      <c r="F35" s="26"/>
      <c r="G35" s="399" t="s">
        <v>145</v>
      </c>
      <c r="H35" s="399"/>
      <c r="I35" s="399"/>
      <c r="J35" s="401"/>
      <c r="K35" s="402"/>
      <c r="L35" s="26"/>
      <c r="M35" s="129"/>
      <c r="N35" s="127">
        <v>3</v>
      </c>
      <c r="O35" s="127"/>
      <c r="P35" s="132" t="s">
        <v>154</v>
      </c>
      <c r="Q35" s="127"/>
      <c r="R35" s="127"/>
      <c r="S35" s="127"/>
      <c r="T35" s="127"/>
      <c r="U35" s="127"/>
    </row>
    <row r="36" spans="1:21" ht="12.75" customHeight="1" thickBot="1" x14ac:dyDescent="0.35">
      <c r="A36" s="26"/>
      <c r="B36" s="309" t="s">
        <v>155</v>
      </c>
      <c r="C36" s="310"/>
      <c r="D36" s="310"/>
      <c r="E36" s="58"/>
      <c r="F36" s="67"/>
      <c r="G36" s="412" t="s">
        <v>156</v>
      </c>
      <c r="H36" s="413"/>
      <c r="I36" s="410"/>
      <c r="J36" s="70"/>
      <c r="K36" s="81" t="s">
        <v>157</v>
      </c>
      <c r="L36" s="26"/>
      <c r="M36" s="127"/>
      <c r="N36" s="127">
        <v>4</v>
      </c>
      <c r="O36" s="127"/>
      <c r="P36" s="132" t="s">
        <v>158</v>
      </c>
      <c r="Q36" s="127"/>
      <c r="R36" s="127"/>
      <c r="S36" s="127"/>
      <c r="T36" s="127"/>
      <c r="U36" s="127"/>
    </row>
    <row r="37" spans="1:21" ht="6" customHeight="1" thickBot="1" x14ac:dyDescent="0.35">
      <c r="A37" s="26"/>
      <c r="B37" s="26"/>
      <c r="C37" s="26"/>
      <c r="D37" s="26"/>
      <c r="E37" s="26"/>
      <c r="F37" s="26"/>
      <c r="G37" s="26"/>
      <c r="H37" s="26"/>
      <c r="I37" s="26"/>
      <c r="J37" s="26"/>
      <c r="K37" s="26"/>
      <c r="L37" s="26"/>
      <c r="M37" s="128" t="s">
        <v>159</v>
      </c>
      <c r="N37" s="127">
        <v>5</v>
      </c>
      <c r="O37" s="127"/>
      <c r="P37" s="132"/>
      <c r="Q37" s="127"/>
      <c r="R37" s="127"/>
      <c r="S37" s="127"/>
      <c r="T37" s="127"/>
      <c r="U37" s="127"/>
    </row>
    <row r="38" spans="1:21" ht="12.75" customHeight="1" x14ac:dyDescent="0.3">
      <c r="A38" s="26"/>
      <c r="B38" s="393" t="s">
        <v>160</v>
      </c>
      <c r="C38" s="394"/>
      <c r="D38" s="394"/>
      <c r="E38" s="414" t="s">
        <v>161</v>
      </c>
      <c r="F38" s="414"/>
      <c r="G38" s="414"/>
      <c r="H38" s="414"/>
      <c r="I38" s="414"/>
      <c r="J38" s="414"/>
      <c r="K38" s="415"/>
      <c r="L38" s="26"/>
      <c r="M38" s="129"/>
      <c r="N38" s="127">
        <v>6</v>
      </c>
      <c r="O38" s="127"/>
      <c r="P38" s="133" t="s">
        <v>162</v>
      </c>
      <c r="Q38" s="127"/>
      <c r="R38" s="127"/>
      <c r="S38" s="127"/>
      <c r="T38" s="127"/>
      <c r="U38" s="127"/>
    </row>
    <row r="39" spans="1:21" ht="12.75" customHeight="1" x14ac:dyDescent="0.3">
      <c r="A39" s="26"/>
      <c r="B39" s="293" t="s">
        <v>163</v>
      </c>
      <c r="C39" s="294"/>
      <c r="D39" s="294"/>
      <c r="E39" s="56"/>
      <c r="F39" s="26"/>
      <c r="G39" s="349" t="s">
        <v>145</v>
      </c>
      <c r="H39" s="350"/>
      <c r="I39" s="351"/>
      <c r="J39" s="295"/>
      <c r="K39" s="296"/>
      <c r="L39" s="26"/>
      <c r="M39" s="129" t="s">
        <v>164</v>
      </c>
      <c r="N39" s="127">
        <v>7</v>
      </c>
      <c r="O39" s="127"/>
      <c r="P39" s="131" t="s">
        <v>139</v>
      </c>
      <c r="Q39" s="127"/>
      <c r="R39" s="127"/>
      <c r="S39" s="127"/>
      <c r="T39" s="127"/>
      <c r="U39" s="127"/>
    </row>
    <row r="40" spans="1:21" ht="12.75" customHeight="1" x14ac:dyDescent="0.3">
      <c r="A40" s="26"/>
      <c r="B40" s="293" t="s">
        <v>121</v>
      </c>
      <c r="C40" s="294"/>
      <c r="D40" s="294"/>
      <c r="E40" s="56"/>
      <c r="F40" s="26"/>
      <c r="G40" s="294" t="s">
        <v>135</v>
      </c>
      <c r="H40" s="294"/>
      <c r="I40" s="294"/>
      <c r="J40" s="403"/>
      <c r="K40" s="404"/>
      <c r="L40" s="26"/>
      <c r="M40" s="129" t="s">
        <v>165</v>
      </c>
      <c r="N40" s="127">
        <v>8</v>
      </c>
      <c r="O40" s="127"/>
      <c r="P40" s="132" t="s">
        <v>166</v>
      </c>
      <c r="Q40" s="127"/>
      <c r="R40" s="127"/>
      <c r="S40" s="127"/>
      <c r="T40" s="127"/>
      <c r="U40" s="127"/>
    </row>
    <row r="41" spans="1:21" ht="12.75" customHeight="1" x14ac:dyDescent="0.3">
      <c r="A41" s="26"/>
      <c r="B41" s="395" t="s">
        <v>150</v>
      </c>
      <c r="C41" s="396"/>
      <c r="D41" s="396"/>
      <c r="E41" s="57"/>
      <c r="F41" s="26"/>
      <c r="G41" s="294" t="s">
        <v>151</v>
      </c>
      <c r="H41" s="367"/>
      <c r="I41" s="367"/>
      <c r="J41" s="389"/>
      <c r="K41" s="369"/>
      <c r="L41" s="26"/>
      <c r="M41" s="129" t="s">
        <v>167</v>
      </c>
      <c r="N41" s="127">
        <v>9</v>
      </c>
      <c r="O41" s="127"/>
      <c r="P41" s="132" t="s">
        <v>168</v>
      </c>
      <c r="Q41" s="127"/>
      <c r="R41" s="127"/>
      <c r="S41" s="127"/>
      <c r="T41" s="127"/>
      <c r="U41" s="127"/>
    </row>
    <row r="42" spans="1:21" ht="12.75" customHeight="1" x14ac:dyDescent="0.3">
      <c r="A42" s="26"/>
      <c r="B42" s="293" t="s">
        <v>153</v>
      </c>
      <c r="C42" s="294"/>
      <c r="D42" s="294"/>
      <c r="E42" s="66"/>
      <c r="F42" s="26"/>
      <c r="G42" s="399" t="s">
        <v>145</v>
      </c>
      <c r="H42" s="399"/>
      <c r="I42" s="399"/>
      <c r="J42" s="401"/>
      <c r="K42" s="402"/>
      <c r="L42" s="26"/>
      <c r="M42" s="129" t="s">
        <v>169</v>
      </c>
      <c r="N42" s="127">
        <v>10</v>
      </c>
      <c r="O42" s="127"/>
      <c r="P42" s="132" t="s">
        <v>170</v>
      </c>
      <c r="Q42" s="127"/>
      <c r="R42" s="127"/>
      <c r="S42" s="127"/>
      <c r="T42" s="127"/>
      <c r="U42" s="127"/>
    </row>
    <row r="43" spans="1:21" ht="12.75" customHeight="1" x14ac:dyDescent="0.3">
      <c r="A43" s="26"/>
      <c r="B43" s="293" t="s">
        <v>155</v>
      </c>
      <c r="C43" s="294"/>
      <c r="D43" s="294"/>
      <c r="E43" s="66"/>
      <c r="F43" s="77"/>
      <c r="G43" s="372" t="s">
        <v>156</v>
      </c>
      <c r="H43" s="362"/>
      <c r="I43" s="363"/>
      <c r="J43" s="66"/>
      <c r="K43" s="82" t="s">
        <v>157</v>
      </c>
      <c r="L43" s="26"/>
      <c r="M43" s="129" t="s">
        <v>95</v>
      </c>
      <c r="N43" s="127">
        <v>11</v>
      </c>
      <c r="O43" s="127"/>
      <c r="P43" s="132" t="s">
        <v>158</v>
      </c>
      <c r="Q43" s="127"/>
      <c r="R43" s="127"/>
      <c r="S43" s="127"/>
      <c r="T43" s="127"/>
      <c r="U43" s="127"/>
    </row>
    <row r="44" spans="1:21" ht="12.75" customHeight="1" x14ac:dyDescent="0.3">
      <c r="A44" s="26"/>
      <c r="B44" s="397" t="s">
        <v>171</v>
      </c>
      <c r="C44" s="398"/>
      <c r="D44" s="398"/>
      <c r="E44" s="398"/>
      <c r="F44" s="398"/>
      <c r="G44" s="398"/>
      <c r="H44" s="419"/>
      <c r="I44" s="419"/>
      <c r="J44" s="419"/>
      <c r="K44" s="420"/>
      <c r="L44" s="26"/>
      <c r="M44" s="127"/>
      <c r="N44" s="127">
        <v>12</v>
      </c>
      <c r="O44" s="127"/>
      <c r="P44" s="132"/>
      <c r="Q44" s="127"/>
      <c r="R44" s="127"/>
      <c r="S44" s="127"/>
      <c r="T44" s="127"/>
      <c r="U44" s="127"/>
    </row>
    <row r="45" spans="1:21" ht="12.75" customHeight="1" thickBot="1" x14ac:dyDescent="0.35">
      <c r="A45" s="26"/>
      <c r="B45" s="416" t="s">
        <v>172</v>
      </c>
      <c r="C45" s="417"/>
      <c r="D45" s="417"/>
      <c r="E45" s="417"/>
      <c r="F45" s="417"/>
      <c r="G45" s="417"/>
      <c r="H45" s="417"/>
      <c r="I45" s="417"/>
      <c r="J45" s="417"/>
      <c r="K45" s="418"/>
      <c r="L45" s="26"/>
      <c r="M45" s="128" t="s">
        <v>173</v>
      </c>
      <c r="N45" s="127">
        <v>13</v>
      </c>
      <c r="O45" s="127"/>
      <c r="P45" s="127"/>
      <c r="Q45" s="127"/>
      <c r="R45" s="132"/>
      <c r="S45" s="127"/>
      <c r="T45" s="127"/>
      <c r="U45" s="127"/>
    </row>
    <row r="46" spans="1:21" ht="6" customHeight="1" thickBot="1" x14ac:dyDescent="0.3">
      <c r="A46" s="26"/>
      <c r="B46" s="26"/>
      <c r="C46" s="26"/>
      <c r="D46" s="26"/>
      <c r="E46" s="26"/>
      <c r="F46" s="26"/>
      <c r="G46" s="26"/>
      <c r="H46" s="26"/>
      <c r="I46" s="26"/>
      <c r="J46" s="26"/>
      <c r="K46" s="26"/>
      <c r="L46" s="26"/>
      <c r="M46" s="129" t="s">
        <v>174</v>
      </c>
      <c r="N46" s="127">
        <v>14</v>
      </c>
      <c r="O46" s="127"/>
      <c r="P46" s="127"/>
      <c r="Q46" s="127"/>
      <c r="R46" s="127"/>
      <c r="S46" s="127"/>
      <c r="T46" s="127"/>
      <c r="U46" s="127"/>
    </row>
    <row r="47" spans="1:21" ht="12.75" customHeight="1" x14ac:dyDescent="0.25">
      <c r="A47" s="26"/>
      <c r="B47" s="29" t="s">
        <v>175</v>
      </c>
      <c r="C47" s="30"/>
      <c r="D47" s="30"/>
      <c r="E47" s="30"/>
      <c r="F47" s="30"/>
      <c r="G47" s="30"/>
      <c r="H47" s="30"/>
      <c r="I47" s="30"/>
      <c r="J47" s="30"/>
      <c r="K47" s="32"/>
      <c r="L47" s="26"/>
      <c r="M47" s="129" t="s">
        <v>176</v>
      </c>
      <c r="N47" s="127">
        <v>15</v>
      </c>
      <c r="O47" s="127"/>
      <c r="P47" s="128" t="s">
        <v>177</v>
      </c>
      <c r="Q47" s="127"/>
      <c r="R47" s="127"/>
      <c r="S47" s="127"/>
      <c r="T47" s="127"/>
      <c r="U47" s="127"/>
    </row>
    <row r="48" spans="1:21" ht="13.5" customHeight="1" x14ac:dyDescent="0.25">
      <c r="A48" s="26"/>
      <c r="B48" s="293" t="s">
        <v>178</v>
      </c>
      <c r="C48" s="294"/>
      <c r="D48" s="294"/>
      <c r="E48" s="66"/>
      <c r="F48" s="26"/>
      <c r="G48" s="372" t="s">
        <v>179</v>
      </c>
      <c r="H48" s="362"/>
      <c r="I48" s="363"/>
      <c r="J48" s="319"/>
      <c r="K48" s="404"/>
      <c r="L48" s="26"/>
      <c r="M48" s="129" t="s">
        <v>180</v>
      </c>
      <c r="N48" s="127">
        <v>16</v>
      </c>
      <c r="O48" s="127"/>
      <c r="P48" s="127" t="str">
        <f>'Results Table'!B34</f>
        <v>X1: Wet Adhesion</v>
      </c>
      <c r="Q48" s="127"/>
      <c r="R48" s="127"/>
      <c r="S48" s="127"/>
      <c r="T48" s="127"/>
      <c r="U48" s="127"/>
    </row>
    <row r="49" spans="1:26" ht="12.75" customHeight="1" x14ac:dyDescent="0.25">
      <c r="A49" s="26"/>
      <c r="B49" s="293" t="s">
        <v>82</v>
      </c>
      <c r="C49" s="294"/>
      <c r="D49" s="294"/>
      <c r="E49" s="66"/>
      <c r="F49" s="26"/>
      <c r="G49" s="349" t="s">
        <v>145</v>
      </c>
      <c r="H49" s="350"/>
      <c r="I49" s="351"/>
      <c r="J49" s="295"/>
      <c r="K49" s="296"/>
      <c r="L49" s="26"/>
      <c r="M49" s="129" t="s">
        <v>167</v>
      </c>
      <c r="N49" s="127">
        <v>17</v>
      </c>
      <c r="O49" s="127"/>
      <c r="P49" s="127" t="str">
        <f>'Results Table'!B36</f>
        <v>X2: Chip Resistance</v>
      </c>
      <c r="Q49" s="127"/>
      <c r="R49" s="127"/>
      <c r="S49" s="127"/>
      <c r="T49" s="127"/>
      <c r="U49" s="127"/>
    </row>
    <row r="50" spans="1:26" ht="12.75" customHeight="1" x14ac:dyDescent="0.25">
      <c r="A50" s="26"/>
      <c r="B50" s="293" t="s">
        <v>181</v>
      </c>
      <c r="C50" s="294"/>
      <c r="D50" s="294"/>
      <c r="E50" s="66"/>
      <c r="F50" s="26"/>
      <c r="G50" s="349" t="s">
        <v>182</v>
      </c>
      <c r="H50" s="350"/>
      <c r="I50" s="351"/>
      <c r="J50" s="295"/>
      <c r="K50" s="296"/>
      <c r="L50" s="26"/>
      <c r="M50" s="129" t="s">
        <v>95</v>
      </c>
      <c r="N50" s="127">
        <v>18</v>
      </c>
      <c r="O50" s="127"/>
      <c r="P50" s="127" t="str">
        <f>'Results Table'!B37</f>
        <v>X3: Immersion Primer</v>
      </c>
      <c r="Q50" s="127"/>
      <c r="R50" s="127"/>
      <c r="S50" s="127"/>
      <c r="T50" s="127"/>
      <c r="U50" s="127"/>
    </row>
    <row r="51" spans="1:26" ht="12.75" customHeight="1" x14ac:dyDescent="0.25">
      <c r="A51" s="26"/>
      <c r="B51" s="293" t="s">
        <v>183</v>
      </c>
      <c r="C51" s="294"/>
      <c r="D51" s="294"/>
      <c r="E51" s="66"/>
      <c r="F51" s="26"/>
      <c r="G51" s="26"/>
      <c r="H51" s="26"/>
      <c r="I51" s="26"/>
      <c r="J51" s="26"/>
      <c r="K51" s="33"/>
      <c r="L51" s="26"/>
      <c r="M51" s="129"/>
      <c r="N51" s="127"/>
      <c r="O51" s="127"/>
      <c r="P51" s="127" t="str">
        <f>'Results Table'!B38</f>
        <v>X4: Machinability</v>
      </c>
      <c r="Q51" s="127"/>
      <c r="R51" s="127"/>
      <c r="S51" s="127"/>
      <c r="T51" s="127"/>
      <c r="U51" s="127"/>
    </row>
    <row r="52" spans="1:26" ht="12.75" customHeight="1" x14ac:dyDescent="0.25">
      <c r="A52" s="26"/>
      <c r="B52" s="293" t="s">
        <v>105</v>
      </c>
      <c r="C52" s="294"/>
      <c r="D52" s="294"/>
      <c r="E52" s="57"/>
      <c r="F52" s="26"/>
      <c r="G52" s="349" t="s">
        <v>145</v>
      </c>
      <c r="H52" s="350"/>
      <c r="I52" s="351"/>
      <c r="J52" s="295"/>
      <c r="K52" s="296"/>
      <c r="L52" s="26"/>
      <c r="M52" s="127"/>
      <c r="N52" s="127"/>
      <c r="O52" s="127"/>
      <c r="P52" s="127" t="str">
        <f>'Results Table'!B39</f>
        <v>X5: Superior Weathering</v>
      </c>
      <c r="Q52" s="127"/>
      <c r="R52" s="127"/>
      <c r="S52" s="127"/>
      <c r="T52" s="127"/>
      <c r="U52" s="127"/>
    </row>
    <row r="53" spans="1:26" ht="12.75" customHeight="1" x14ac:dyDescent="0.25">
      <c r="A53" s="26"/>
      <c r="B53" s="293" t="s">
        <v>123</v>
      </c>
      <c r="C53" s="294"/>
      <c r="D53" s="294"/>
      <c r="E53" s="57"/>
      <c r="F53" s="26"/>
      <c r="G53" s="349" t="s">
        <v>145</v>
      </c>
      <c r="H53" s="350"/>
      <c r="I53" s="351"/>
      <c r="J53" s="295"/>
      <c r="K53" s="296"/>
      <c r="L53" s="26"/>
      <c r="M53" s="127"/>
      <c r="N53" s="128" t="s">
        <v>184</v>
      </c>
      <c r="O53" s="127"/>
      <c r="P53" s="129" t="s">
        <v>185</v>
      </c>
      <c r="Q53" s="127"/>
      <c r="R53" s="127"/>
      <c r="S53" s="127"/>
      <c r="T53" s="127"/>
      <c r="U53" s="127"/>
    </row>
    <row r="54" spans="1:26" ht="12.75" customHeight="1" x14ac:dyDescent="0.3">
      <c r="A54" s="26"/>
      <c r="B54" s="293" t="s">
        <v>159</v>
      </c>
      <c r="C54" s="294"/>
      <c r="D54" s="294"/>
      <c r="E54" s="57"/>
      <c r="F54" s="26"/>
      <c r="G54" s="349" t="s">
        <v>145</v>
      </c>
      <c r="H54" s="350"/>
      <c r="I54" s="351"/>
      <c r="J54" s="295"/>
      <c r="K54" s="296"/>
      <c r="L54" s="26"/>
      <c r="M54" s="135" t="s">
        <v>186</v>
      </c>
      <c r="N54" s="134"/>
      <c r="O54" s="127"/>
      <c r="P54" s="127"/>
      <c r="Q54" s="127"/>
      <c r="R54" s="127"/>
      <c r="S54" s="127"/>
      <c r="T54" s="127"/>
      <c r="U54" s="127"/>
    </row>
    <row r="55" spans="1:26" ht="12.75" customHeight="1" thickBot="1" x14ac:dyDescent="0.35">
      <c r="A55" s="26"/>
      <c r="B55" s="309" t="s">
        <v>173</v>
      </c>
      <c r="C55" s="310"/>
      <c r="D55" s="310"/>
      <c r="E55" s="70"/>
      <c r="F55" s="34"/>
      <c r="G55" s="298" t="s">
        <v>145</v>
      </c>
      <c r="H55" s="299"/>
      <c r="I55" s="300"/>
      <c r="J55" s="301"/>
      <c r="K55" s="302"/>
      <c r="L55" s="26"/>
      <c r="M55" s="129" t="s">
        <v>187</v>
      </c>
      <c r="N55" s="134" t="s">
        <v>188</v>
      </c>
      <c r="O55" s="127"/>
      <c r="P55" s="127"/>
      <c r="Q55" s="127"/>
      <c r="R55" s="127"/>
      <c r="S55" s="127"/>
      <c r="T55" s="127"/>
      <c r="U55" s="127"/>
    </row>
    <row r="56" spans="1:26" ht="12" customHeight="1" thickBot="1" x14ac:dyDescent="0.35">
      <c r="A56" s="26"/>
      <c r="B56" s="26"/>
      <c r="C56" s="26"/>
      <c r="D56" s="26"/>
      <c r="E56" s="26"/>
      <c r="F56" s="26"/>
      <c r="G56" s="26"/>
      <c r="H56" s="26"/>
      <c r="I56" s="26"/>
      <c r="J56" s="26"/>
      <c r="K56" s="26"/>
      <c r="L56" s="26"/>
      <c r="M56" s="129" t="s">
        <v>189</v>
      </c>
      <c r="N56" s="134" t="s">
        <v>190</v>
      </c>
      <c r="O56" s="127"/>
      <c r="P56" s="128"/>
      <c r="Q56" s="127"/>
      <c r="R56" s="127"/>
      <c r="S56" s="127"/>
      <c r="T56" s="127"/>
      <c r="U56" s="127"/>
    </row>
    <row r="57" spans="1:26" ht="14.1" customHeight="1" thickBot="1" x14ac:dyDescent="0.35">
      <c r="A57" s="26"/>
      <c r="B57" s="467" t="s">
        <v>191</v>
      </c>
      <c r="C57" s="468"/>
      <c r="D57" s="468"/>
      <c r="E57" s="468"/>
      <c r="F57" s="468"/>
      <c r="G57" s="468"/>
      <c r="H57" s="468"/>
      <c r="I57" s="468"/>
      <c r="J57" s="468"/>
      <c r="K57" s="469"/>
      <c r="L57" s="26"/>
      <c r="M57" s="129" t="s">
        <v>192</v>
      </c>
      <c r="N57" s="134" t="s">
        <v>193</v>
      </c>
      <c r="O57" s="127"/>
      <c r="P57" s="128" t="s">
        <v>194</v>
      </c>
      <c r="Q57" s="127"/>
      <c r="R57" s="127"/>
      <c r="S57" s="127"/>
      <c r="T57" s="127"/>
      <c r="U57" s="127"/>
    </row>
    <row r="58" spans="1:26" ht="16.05" customHeight="1" x14ac:dyDescent="0.3">
      <c r="A58" s="26"/>
      <c r="B58" s="37" t="s">
        <v>195</v>
      </c>
      <c r="C58" s="38"/>
      <c r="D58" s="38"/>
      <c r="E58" s="38"/>
      <c r="F58" s="38"/>
      <c r="G58" s="38"/>
      <c r="H58" s="38"/>
      <c r="I58" s="38"/>
      <c r="J58" s="38"/>
      <c r="K58" s="39"/>
      <c r="L58" s="26"/>
      <c r="M58" s="129" t="s">
        <v>196</v>
      </c>
      <c r="N58" s="134" t="s">
        <v>197</v>
      </c>
      <c r="O58" s="127"/>
      <c r="P58" s="129" t="s">
        <v>198</v>
      </c>
      <c r="Q58" s="127"/>
      <c r="R58" s="127"/>
      <c r="S58" s="127"/>
      <c r="T58" s="127"/>
      <c r="U58" s="127"/>
    </row>
    <row r="59" spans="1:26" ht="16.05" customHeight="1" x14ac:dyDescent="0.3">
      <c r="A59" s="26"/>
      <c r="B59" s="303" t="s">
        <v>199</v>
      </c>
      <c r="C59" s="304"/>
      <c r="D59" s="304"/>
      <c r="E59" s="50"/>
      <c r="F59" s="26"/>
      <c r="G59" s="304" t="s">
        <v>200</v>
      </c>
      <c r="H59" s="304"/>
      <c r="I59" s="304"/>
      <c r="J59" s="347"/>
      <c r="K59" s="348"/>
      <c r="L59" s="26"/>
      <c r="M59" s="129" t="s">
        <v>201</v>
      </c>
      <c r="N59" s="134" t="s">
        <v>202</v>
      </c>
      <c r="O59" s="127"/>
      <c r="P59" s="129" t="s">
        <v>203</v>
      </c>
      <c r="Q59" s="127"/>
      <c r="R59" s="127"/>
      <c r="S59" s="127"/>
      <c r="T59" s="127"/>
      <c r="U59" s="127"/>
    </row>
    <row r="60" spans="1:26" ht="12.6" customHeight="1" x14ac:dyDescent="0.3">
      <c r="A60" s="26"/>
      <c r="B60" s="293" t="s">
        <v>204</v>
      </c>
      <c r="C60" s="294"/>
      <c r="D60" s="340" t="s">
        <v>187</v>
      </c>
      <c r="E60" s="340"/>
      <c r="F60" s="26"/>
      <c r="G60" s="306" t="s">
        <v>145</v>
      </c>
      <c r="H60" s="307"/>
      <c r="I60" s="308"/>
      <c r="J60" s="473"/>
      <c r="K60" s="474"/>
      <c r="L60" s="26"/>
      <c r="M60" s="129"/>
      <c r="N60" s="134" t="s">
        <v>205</v>
      </c>
      <c r="O60" s="127"/>
      <c r="P60" s="129" t="s">
        <v>206</v>
      </c>
      <c r="Q60" s="127"/>
      <c r="R60" s="127"/>
      <c r="S60" s="127"/>
      <c r="T60" s="127"/>
      <c r="U60" s="127"/>
    </row>
    <row r="61" spans="1:26" ht="12.75" customHeight="1" x14ac:dyDescent="0.3">
      <c r="A61" s="26"/>
      <c r="B61" s="293" t="s">
        <v>207</v>
      </c>
      <c r="C61" s="294"/>
      <c r="D61" s="319" t="s">
        <v>208</v>
      </c>
      <c r="E61" s="319"/>
      <c r="F61" s="26"/>
      <c r="G61" s="306" t="s">
        <v>145</v>
      </c>
      <c r="H61" s="307"/>
      <c r="I61" s="308"/>
      <c r="J61" s="473"/>
      <c r="K61" s="474"/>
      <c r="L61" s="26"/>
      <c r="M61" s="127"/>
      <c r="N61" s="134" t="s">
        <v>209</v>
      </c>
      <c r="O61" s="127"/>
      <c r="P61" s="129"/>
      <c r="Q61" s="127"/>
      <c r="R61" s="127"/>
      <c r="S61" s="127"/>
      <c r="T61" s="127"/>
      <c r="U61" s="127"/>
    </row>
    <row r="62" spans="1:26" ht="12.75" customHeight="1" thickBot="1" x14ac:dyDescent="0.35">
      <c r="A62" s="26"/>
      <c r="B62" s="309" t="s">
        <v>210</v>
      </c>
      <c r="C62" s="310"/>
      <c r="D62" s="305" t="s">
        <v>208</v>
      </c>
      <c r="E62" s="305"/>
      <c r="F62" s="34"/>
      <c r="G62" s="306" t="s">
        <v>145</v>
      </c>
      <c r="H62" s="307"/>
      <c r="I62" s="308"/>
      <c r="J62" s="301"/>
      <c r="K62" s="302"/>
      <c r="L62" s="26"/>
      <c r="M62" s="128" t="s">
        <v>211</v>
      </c>
      <c r="N62" s="134" t="s">
        <v>212</v>
      </c>
      <c r="O62" s="127"/>
      <c r="P62" s="127"/>
      <c r="Q62" s="127"/>
      <c r="R62" s="127"/>
      <c r="S62" s="127"/>
      <c r="T62" s="127"/>
      <c r="U62" s="127"/>
    </row>
    <row r="63" spans="1:26" ht="12.75" customHeight="1" x14ac:dyDescent="0.3">
      <c r="A63" s="26"/>
      <c r="B63" s="344" t="s">
        <v>213</v>
      </c>
      <c r="C63" s="345"/>
      <c r="D63" s="345"/>
      <c r="E63" s="345"/>
      <c r="F63" s="345"/>
      <c r="G63" s="345"/>
      <c r="H63" s="345"/>
      <c r="I63" s="345"/>
      <c r="J63" s="345"/>
      <c r="K63" s="346"/>
      <c r="L63" s="26"/>
      <c r="M63" s="129" t="s">
        <v>187</v>
      </c>
      <c r="N63" s="134" t="s">
        <v>214</v>
      </c>
      <c r="O63" s="127"/>
      <c r="P63" s="127"/>
      <c r="Q63" s="127"/>
      <c r="R63" s="127"/>
      <c r="S63" s="127"/>
      <c r="T63" s="127"/>
      <c r="U63" s="127"/>
    </row>
    <row r="64" spans="1:26" ht="13.5" customHeight="1" x14ac:dyDescent="0.3">
      <c r="A64" s="26"/>
      <c r="B64" s="333" t="s">
        <v>215</v>
      </c>
      <c r="C64" s="334"/>
      <c r="D64" s="340"/>
      <c r="E64" s="341"/>
      <c r="F64" s="26"/>
      <c r="G64" s="337" t="s">
        <v>200</v>
      </c>
      <c r="H64" s="338"/>
      <c r="I64" s="339"/>
      <c r="J64" s="317"/>
      <c r="K64" s="318"/>
      <c r="L64" s="26"/>
      <c r="M64" s="129" t="s">
        <v>95</v>
      </c>
      <c r="N64" s="134" t="s">
        <v>216</v>
      </c>
      <c r="O64" s="128" t="s">
        <v>217</v>
      </c>
      <c r="P64" s="128"/>
      <c r="Q64" s="127"/>
      <c r="R64" s="127"/>
      <c r="S64" s="127"/>
      <c r="T64" s="127"/>
      <c r="U64" s="127"/>
      <c r="X64" s="74"/>
      <c r="Y64" s="74"/>
      <c r="Z64" s="74"/>
    </row>
    <row r="65" spans="1:21" ht="12.75" customHeight="1" x14ac:dyDescent="0.3">
      <c r="A65" s="26"/>
      <c r="B65" s="343"/>
      <c r="C65" s="289"/>
      <c r="D65" s="289"/>
      <c r="E65" s="289"/>
      <c r="F65" s="41"/>
      <c r="G65" s="288"/>
      <c r="H65" s="289"/>
      <c r="I65" s="290"/>
      <c r="J65" s="291"/>
      <c r="K65" s="292"/>
      <c r="L65" s="26"/>
      <c r="M65" s="129"/>
      <c r="N65" s="134" t="s">
        <v>218</v>
      </c>
      <c r="O65" s="129" t="s">
        <v>219</v>
      </c>
      <c r="P65" s="129" t="s">
        <v>220</v>
      </c>
      <c r="Q65" s="127"/>
      <c r="R65" s="127"/>
      <c r="S65" s="127"/>
      <c r="T65" s="127"/>
      <c r="U65" s="127"/>
    </row>
    <row r="66" spans="1:21" ht="12.75" customHeight="1" x14ac:dyDescent="0.25">
      <c r="A66" s="26"/>
      <c r="B66" s="335" t="s">
        <v>221</v>
      </c>
      <c r="C66" s="336"/>
      <c r="D66" s="342"/>
      <c r="E66" s="322"/>
      <c r="F66" s="42"/>
      <c r="G66" s="459" t="s">
        <v>200</v>
      </c>
      <c r="H66" s="460"/>
      <c r="I66" s="461"/>
      <c r="J66" s="317"/>
      <c r="K66" s="318"/>
      <c r="L66" s="26"/>
      <c r="M66" s="129" t="s">
        <v>208</v>
      </c>
      <c r="N66" s="127" t="s">
        <v>222</v>
      </c>
      <c r="O66" s="129" t="s">
        <v>223</v>
      </c>
      <c r="P66" s="129" t="s">
        <v>224</v>
      </c>
      <c r="Q66" s="127"/>
      <c r="R66" s="127"/>
      <c r="S66" s="127"/>
      <c r="T66" s="127"/>
      <c r="U66" s="127"/>
    </row>
    <row r="67" spans="1:21" ht="12.75" customHeight="1" x14ac:dyDescent="0.3">
      <c r="A67" s="26"/>
      <c r="B67" s="343"/>
      <c r="C67" s="289"/>
      <c r="D67" s="289"/>
      <c r="E67" s="289"/>
      <c r="F67" s="26"/>
      <c r="G67" s="288"/>
      <c r="H67" s="289"/>
      <c r="I67" s="290"/>
      <c r="J67" s="291"/>
      <c r="K67" s="292"/>
      <c r="L67" s="26"/>
      <c r="M67" s="129" t="s">
        <v>95</v>
      </c>
      <c r="N67" s="134" t="s">
        <v>225</v>
      </c>
      <c r="O67" s="129" t="s">
        <v>226</v>
      </c>
      <c r="P67" s="129" t="s">
        <v>227</v>
      </c>
      <c r="Q67" s="127"/>
      <c r="R67" s="127"/>
      <c r="S67" s="127"/>
      <c r="T67" s="127"/>
      <c r="U67" s="127"/>
    </row>
    <row r="68" spans="1:21" ht="12.75" customHeight="1" x14ac:dyDescent="0.3">
      <c r="A68" s="26"/>
      <c r="B68" s="335" t="s">
        <v>228</v>
      </c>
      <c r="C68" s="336"/>
      <c r="D68" s="322"/>
      <c r="E68" s="322"/>
      <c r="F68" s="42"/>
      <c r="G68" s="337" t="s">
        <v>200</v>
      </c>
      <c r="H68" s="338"/>
      <c r="I68" s="339"/>
      <c r="J68" s="317"/>
      <c r="K68" s="318"/>
      <c r="L68" s="26"/>
      <c r="M68" s="129"/>
      <c r="N68" s="134" t="s">
        <v>95</v>
      </c>
      <c r="O68" s="129" t="s">
        <v>229</v>
      </c>
      <c r="P68" s="129"/>
      <c r="Q68" s="127"/>
      <c r="R68" s="127"/>
      <c r="S68" s="127"/>
      <c r="T68" s="127"/>
      <c r="U68" s="127"/>
    </row>
    <row r="69" spans="1:21" ht="12.75" customHeight="1" thickBot="1" x14ac:dyDescent="0.35">
      <c r="A69" s="26"/>
      <c r="B69" s="343"/>
      <c r="C69" s="289"/>
      <c r="D69" s="289"/>
      <c r="E69" s="289"/>
      <c r="F69" s="26"/>
      <c r="G69" s="372"/>
      <c r="H69" s="362"/>
      <c r="I69" s="363"/>
      <c r="J69" s="457"/>
      <c r="K69" s="458"/>
      <c r="L69" s="26"/>
      <c r="M69" s="127"/>
      <c r="N69" s="134"/>
      <c r="O69" s="127"/>
      <c r="P69" s="127"/>
      <c r="Q69" s="127"/>
      <c r="R69" s="127"/>
      <c r="S69" s="127"/>
      <c r="T69" s="128"/>
      <c r="U69" s="127"/>
    </row>
    <row r="70" spans="1:21" ht="25.5" customHeight="1" x14ac:dyDescent="0.25">
      <c r="A70" s="26"/>
      <c r="B70" s="311" t="s">
        <v>230</v>
      </c>
      <c r="C70" s="311"/>
      <c r="D70" s="311"/>
      <c r="E70" s="311"/>
      <c r="F70" s="311"/>
      <c r="G70" s="311"/>
      <c r="H70" s="311"/>
      <c r="I70" s="311"/>
      <c r="J70" s="311"/>
      <c r="K70" s="311"/>
      <c r="L70" s="26"/>
      <c r="M70" s="127"/>
      <c r="N70" s="127"/>
      <c r="O70" s="127" t="str">
        <f>CONCATENATE(N100,O100)</f>
        <v>YesYes</v>
      </c>
      <c r="P70" s="127" t="s">
        <v>231</v>
      </c>
      <c r="Q70" s="127"/>
      <c r="R70" s="127"/>
      <c r="S70" s="127"/>
      <c r="T70" s="129"/>
      <c r="U70" s="127"/>
    </row>
    <row r="71" spans="1:21" ht="46.95" customHeight="1" thickBot="1" x14ac:dyDescent="0.35">
      <c r="A71" s="26"/>
      <c r="B71" s="441">
        <f>VLOOKUP(O70,O65:P68,2,FALSE)</f>
        <v>0</v>
      </c>
      <c r="C71" s="441"/>
      <c r="D71" s="441"/>
      <c r="E71" s="441"/>
      <c r="F71" s="441"/>
      <c r="G71" s="441"/>
      <c r="H71" s="441"/>
      <c r="I71" s="441"/>
      <c r="J71" s="441"/>
      <c r="K71" s="441"/>
      <c r="L71" s="26"/>
      <c r="M71" s="127"/>
      <c r="N71" s="133" t="s">
        <v>232</v>
      </c>
      <c r="O71" s="127"/>
      <c r="P71" s="127"/>
      <c r="Q71" s="127"/>
      <c r="R71" s="127"/>
      <c r="S71" s="127"/>
      <c r="T71" s="129"/>
      <c r="U71" s="127"/>
    </row>
    <row r="72" spans="1:21" ht="14.4" x14ac:dyDescent="0.3">
      <c r="A72" s="26"/>
      <c r="B72" s="450"/>
      <c r="C72" s="451"/>
      <c r="D72" s="451"/>
      <c r="E72" s="451"/>
      <c r="F72" s="451"/>
      <c r="G72" s="451"/>
      <c r="H72" s="451"/>
      <c r="I72" s="451"/>
      <c r="J72" s="451"/>
      <c r="K72" s="452"/>
      <c r="L72" s="26"/>
      <c r="M72" s="127"/>
      <c r="N72" s="132" t="s">
        <v>233</v>
      </c>
      <c r="O72" s="129"/>
      <c r="P72" s="128" t="s">
        <v>234</v>
      </c>
      <c r="Q72" s="127"/>
      <c r="R72" s="127"/>
      <c r="S72" s="127"/>
      <c r="T72" s="129"/>
      <c r="U72" s="127"/>
    </row>
    <row r="73" spans="1:21" ht="15" thickBot="1" x14ac:dyDescent="0.35">
      <c r="A73" s="26"/>
      <c r="B73" s="453"/>
      <c r="C73" s="454"/>
      <c r="D73" s="454"/>
      <c r="E73" s="454"/>
      <c r="F73" s="454"/>
      <c r="G73" s="454"/>
      <c r="H73" s="454"/>
      <c r="I73" s="454"/>
      <c r="J73" s="454"/>
      <c r="K73" s="455"/>
      <c r="L73" s="26"/>
      <c r="M73" s="127"/>
      <c r="N73" s="132" t="s">
        <v>235</v>
      </c>
      <c r="O73" s="127"/>
      <c r="P73" s="127" t="str">
        <f>LEFT(D23,20)</f>
        <v/>
      </c>
      <c r="Q73" s="127"/>
      <c r="R73" s="127"/>
      <c r="S73" s="127"/>
      <c r="T73" s="127"/>
      <c r="U73" s="127"/>
    </row>
    <row r="74" spans="1:21" ht="15.75" customHeight="1" thickBot="1" x14ac:dyDescent="0.35">
      <c r="A74" s="26"/>
      <c r="B74" s="456" t="s">
        <v>236</v>
      </c>
      <c r="C74" s="456"/>
      <c r="D74" s="456"/>
      <c r="E74" s="456"/>
      <c r="F74" s="456"/>
      <c r="G74" s="456"/>
      <c r="H74" s="456"/>
      <c r="I74" s="456"/>
      <c r="J74" s="456"/>
      <c r="K74" s="456"/>
      <c r="L74" s="26"/>
      <c r="M74" s="127"/>
      <c r="N74" s="132" t="s">
        <v>237</v>
      </c>
      <c r="O74" s="127"/>
      <c r="P74" s="127">
        <f>IF(J34="Other","F9J ",(IF(J34="",(IF(J41="Other","F9J ",J41)),J34)))</f>
        <v>0</v>
      </c>
      <c r="Q74" s="127"/>
      <c r="R74" s="127"/>
      <c r="S74" s="127"/>
      <c r="T74" s="127"/>
      <c r="U74" s="127"/>
    </row>
    <row r="75" spans="1:21" ht="14.4" x14ac:dyDescent="0.3">
      <c r="A75" s="26"/>
      <c r="B75" s="444"/>
      <c r="C75" s="445"/>
      <c r="D75" s="445"/>
      <c r="E75" s="445"/>
      <c r="F75" s="445"/>
      <c r="G75" s="445"/>
      <c r="H75" s="445"/>
      <c r="I75" s="445"/>
      <c r="J75" s="445"/>
      <c r="K75" s="446"/>
      <c r="L75" s="26"/>
      <c r="M75" s="127"/>
      <c r="N75" s="132" t="s">
        <v>238</v>
      </c>
      <c r="O75" s="127"/>
      <c r="P75" s="127" t="str">
        <f>LEFT(P74,4)</f>
        <v>0</v>
      </c>
      <c r="Q75" s="127"/>
      <c r="R75" s="129"/>
      <c r="S75" s="127"/>
      <c r="T75" s="127"/>
      <c r="U75" s="127"/>
    </row>
    <row r="76" spans="1:21" ht="13.8" thickBot="1" x14ac:dyDescent="0.3">
      <c r="A76" s="26"/>
      <c r="B76" s="447"/>
      <c r="C76" s="448"/>
      <c r="D76" s="448"/>
      <c r="E76" s="448"/>
      <c r="F76" s="448"/>
      <c r="G76" s="448"/>
      <c r="H76" s="448"/>
      <c r="I76" s="448"/>
      <c r="J76" s="448"/>
      <c r="K76" s="449"/>
      <c r="L76" s="26"/>
      <c r="M76" s="128" t="s">
        <v>239</v>
      </c>
      <c r="N76" s="127"/>
      <c r="O76" s="127"/>
      <c r="P76" s="127" t="str">
        <f>IF(E32=M12,(CONCATENATE("+",(RIGHT(P75,2)))),(RIGHT(P75,2)))</f>
        <v>0</v>
      </c>
      <c r="Q76" s="127"/>
      <c r="R76" s="127"/>
      <c r="S76" s="127"/>
      <c r="T76" s="127"/>
      <c r="U76" s="127"/>
    </row>
    <row r="77" spans="1:21" ht="15" thickBot="1" x14ac:dyDescent="0.35">
      <c r="A77" s="26"/>
      <c r="B77" s="26"/>
      <c r="C77" s="26"/>
      <c r="D77" s="26"/>
      <c r="E77" s="53" t="s">
        <v>240</v>
      </c>
      <c r="F77" s="26"/>
      <c r="G77" s="26"/>
      <c r="H77" s="26"/>
      <c r="I77" s="26"/>
      <c r="J77" s="26"/>
      <c r="K77" s="26"/>
      <c r="L77" s="26"/>
      <c r="M77" s="182" t="s">
        <v>240</v>
      </c>
      <c r="N77" s="133" t="s">
        <v>241</v>
      </c>
      <c r="O77" s="127"/>
      <c r="P77" s="127" t="str">
        <f>RIGHT(F8,1)</f>
        <v/>
      </c>
      <c r="Q77" s="127"/>
      <c r="R77" s="127"/>
      <c r="S77" s="127"/>
      <c r="T77" s="127"/>
      <c r="U77" s="127"/>
    </row>
    <row r="78" spans="1:21" ht="15" thickBot="1" x14ac:dyDescent="0.35">
      <c r="A78" s="26"/>
      <c r="B78" s="430" t="s">
        <v>242</v>
      </c>
      <c r="C78" s="431"/>
      <c r="D78" s="431"/>
      <c r="E78" s="431"/>
      <c r="F78" s="431"/>
      <c r="G78" s="431"/>
      <c r="H78" s="431"/>
      <c r="I78" s="431"/>
      <c r="J78" s="431"/>
      <c r="K78" s="432"/>
      <c r="L78" s="26"/>
      <c r="M78" s="183" t="s">
        <v>243</v>
      </c>
      <c r="N78" s="181" t="s">
        <v>139</v>
      </c>
      <c r="O78" s="127"/>
      <c r="P78" s="127" t="str">
        <f>IF(J26="","",J26)</f>
        <v/>
      </c>
      <c r="Q78" s="127"/>
      <c r="R78" s="127"/>
      <c r="S78" s="127"/>
      <c r="T78" s="127"/>
      <c r="U78" s="127"/>
    </row>
    <row r="79" spans="1:21" ht="13.5" customHeight="1" x14ac:dyDescent="0.3">
      <c r="A79" s="26"/>
      <c r="B79" s="262" t="s">
        <v>244</v>
      </c>
      <c r="C79" s="263"/>
      <c r="D79" s="263"/>
      <c r="E79" s="257"/>
      <c r="F79" s="439"/>
      <c r="G79" s="440"/>
      <c r="H79" s="442" t="s">
        <v>245</v>
      </c>
      <c r="I79" s="443"/>
      <c r="J79" s="257"/>
      <c r="K79" s="258"/>
      <c r="L79" s="26"/>
      <c r="M79" s="183" t="s">
        <v>246</v>
      </c>
      <c r="N79" s="129" t="s">
        <v>247</v>
      </c>
      <c r="O79" s="127"/>
      <c r="P79" s="127" t="str">
        <f>CONCATENATE(P73," JDM F17",P76,P77," ",P78)</f>
        <v xml:space="preserve"> JDM F170 </v>
      </c>
      <c r="Q79" s="127"/>
      <c r="R79" s="127"/>
      <c r="S79" s="127"/>
      <c r="T79" s="127"/>
      <c r="U79" s="127"/>
    </row>
    <row r="80" spans="1:21" ht="13.5" customHeight="1" x14ac:dyDescent="0.3">
      <c r="A80" s="26"/>
      <c r="B80" s="264" t="s">
        <v>248</v>
      </c>
      <c r="C80" s="265"/>
      <c r="D80" s="265"/>
      <c r="E80" s="259" t="str">
        <f>IF($E$79=$M$77,M78,(IF($E$79=$M$81,M82,"")))</f>
        <v/>
      </c>
      <c r="F80" s="260"/>
      <c r="G80" s="261"/>
      <c r="H80" s="277" t="s">
        <v>249</v>
      </c>
      <c r="I80" s="278"/>
      <c r="J80" s="259"/>
      <c r="K80" s="433"/>
      <c r="L80" s="26"/>
      <c r="M80" s="184" t="s">
        <v>250</v>
      </c>
      <c r="N80" s="129" t="s">
        <v>251</v>
      </c>
      <c r="O80" s="127"/>
      <c r="P80" s="127"/>
      <c r="Q80" s="127"/>
      <c r="R80" s="127"/>
      <c r="S80" s="127"/>
      <c r="T80" s="127"/>
      <c r="U80" s="127"/>
    </row>
    <row r="81" spans="1:21" ht="13.5" customHeight="1" x14ac:dyDescent="0.3">
      <c r="A81" s="26"/>
      <c r="B81" s="264" t="s">
        <v>252</v>
      </c>
      <c r="C81" s="265"/>
      <c r="D81" s="265"/>
      <c r="E81" s="259" t="str">
        <f t="shared" ref="E81:E82" si="1">IF($E$79=$M$77,M79,(IF($E$79=$M$81,M83,"")))</f>
        <v/>
      </c>
      <c r="F81" s="260"/>
      <c r="G81" s="261"/>
      <c r="H81" s="277"/>
      <c r="I81" s="278"/>
      <c r="J81" s="434"/>
      <c r="K81" s="435"/>
      <c r="L81" s="26"/>
      <c r="M81" s="182" t="s">
        <v>253</v>
      </c>
      <c r="N81" s="129" t="s">
        <v>237</v>
      </c>
      <c r="O81" s="127"/>
      <c r="P81" s="127"/>
      <c r="Q81" s="127"/>
      <c r="R81" s="127"/>
      <c r="S81" s="127"/>
      <c r="T81" s="127"/>
      <c r="U81" s="127"/>
    </row>
    <row r="82" spans="1:21" ht="13.5" customHeight="1" thickBot="1" x14ac:dyDescent="0.35">
      <c r="A82" s="26"/>
      <c r="B82" s="255" t="s">
        <v>119</v>
      </c>
      <c r="C82" s="256"/>
      <c r="D82" s="256"/>
      <c r="E82" s="252" t="str">
        <f t="shared" si="1"/>
        <v/>
      </c>
      <c r="F82" s="253"/>
      <c r="G82" s="254"/>
      <c r="H82" s="48"/>
      <c r="I82" s="49"/>
      <c r="J82" s="320"/>
      <c r="K82" s="321"/>
      <c r="L82" s="26"/>
      <c r="M82" s="183" t="s">
        <v>46</v>
      </c>
      <c r="N82" s="129" t="s">
        <v>254</v>
      </c>
      <c r="O82" s="127"/>
      <c r="P82" s="127"/>
      <c r="Q82" s="127"/>
      <c r="R82" s="127"/>
      <c r="S82" s="127"/>
      <c r="T82" s="127"/>
      <c r="U82" s="127"/>
    </row>
    <row r="83" spans="1:21" ht="13.8" thickBot="1" x14ac:dyDescent="0.3">
      <c r="A83" s="26"/>
      <c r="B83" s="26"/>
      <c r="C83" s="26"/>
      <c r="D83" s="26"/>
      <c r="E83" s="53" t="s">
        <v>253</v>
      </c>
      <c r="F83" s="26"/>
      <c r="G83" s="26"/>
      <c r="H83" s="26"/>
      <c r="I83" s="26"/>
      <c r="J83" s="26"/>
      <c r="K83" s="26"/>
      <c r="L83" s="26"/>
      <c r="M83" s="183" t="s">
        <v>46</v>
      </c>
      <c r="N83" s="127"/>
      <c r="O83" s="127"/>
      <c r="P83" s="127"/>
      <c r="Q83" s="127"/>
      <c r="R83" s="127"/>
      <c r="S83" s="127"/>
      <c r="T83" s="127"/>
      <c r="U83" s="127"/>
    </row>
    <row r="84" spans="1:21" ht="13.8" thickBot="1" x14ac:dyDescent="0.3">
      <c r="A84" s="26"/>
      <c r="B84" s="266" t="s">
        <v>255</v>
      </c>
      <c r="C84" s="267"/>
      <c r="D84" s="267"/>
      <c r="E84" s="267"/>
      <c r="F84" s="267"/>
      <c r="G84" s="267"/>
      <c r="H84" s="267"/>
      <c r="I84" s="267"/>
      <c r="J84" s="267"/>
      <c r="K84" s="268"/>
      <c r="L84" s="26"/>
      <c r="M84" s="184" t="s">
        <v>256</v>
      </c>
      <c r="N84" s="127"/>
      <c r="O84" s="127"/>
      <c r="P84" s="127"/>
      <c r="Q84" s="127"/>
      <c r="R84" s="127"/>
      <c r="S84" s="127"/>
      <c r="T84" s="127"/>
      <c r="U84" s="127"/>
    </row>
    <row r="85" spans="1:21" ht="13.8" thickBot="1" x14ac:dyDescent="0.3">
      <c r="A85" s="26"/>
      <c r="B85" s="269" t="s">
        <v>257</v>
      </c>
      <c r="C85" s="270"/>
      <c r="D85" s="271"/>
      <c r="E85" s="272" t="s">
        <v>258</v>
      </c>
      <c r="F85" s="270"/>
      <c r="G85" s="270"/>
      <c r="H85" s="270"/>
      <c r="I85" s="270"/>
      <c r="J85" s="270"/>
      <c r="K85" s="273"/>
      <c r="L85" s="26"/>
      <c r="M85" s="129" t="s">
        <v>259</v>
      </c>
      <c r="N85" s="127"/>
      <c r="O85" s="127"/>
      <c r="P85" s="127"/>
      <c r="Q85" s="127"/>
      <c r="R85" s="127"/>
      <c r="S85" s="127"/>
      <c r="T85" s="127"/>
      <c r="U85" s="127"/>
    </row>
    <row r="86" spans="1:21" x14ac:dyDescent="0.25">
      <c r="A86" s="26"/>
      <c r="B86" s="279" t="str">
        <f>IF(D64="","",D64)</f>
        <v/>
      </c>
      <c r="C86" s="280"/>
      <c r="D86" s="281"/>
      <c r="E86" s="274" t="s">
        <v>139</v>
      </c>
      <c r="F86" s="275"/>
      <c r="G86" s="275"/>
      <c r="H86" s="275"/>
      <c r="I86" s="275"/>
      <c r="J86" s="275"/>
      <c r="K86" s="276"/>
      <c r="L86" s="26"/>
      <c r="M86" s="152"/>
      <c r="N86" s="153" t="s">
        <v>260</v>
      </c>
      <c r="O86" s="154" t="s">
        <v>261</v>
      </c>
      <c r="P86" s="129"/>
      <c r="Q86" s="127"/>
      <c r="R86" s="127"/>
      <c r="S86" s="127"/>
      <c r="T86" s="127"/>
      <c r="U86" s="127"/>
    </row>
    <row r="87" spans="1:21" x14ac:dyDescent="0.25">
      <c r="A87" s="26"/>
      <c r="B87" s="427" t="str">
        <f>IF(D66="","",D66)</f>
        <v/>
      </c>
      <c r="C87" s="428"/>
      <c r="D87" s="429"/>
      <c r="E87" s="282" t="s">
        <v>139</v>
      </c>
      <c r="F87" s="283"/>
      <c r="G87" s="283"/>
      <c r="H87" s="283"/>
      <c r="I87" s="283"/>
      <c r="J87" s="283"/>
      <c r="K87" s="284"/>
      <c r="L87" s="26"/>
      <c r="M87" s="155" t="s">
        <v>262</v>
      </c>
      <c r="N87" s="150">
        <f>E40</f>
        <v>0</v>
      </c>
      <c r="O87" s="156">
        <f>E33</f>
        <v>0</v>
      </c>
      <c r="P87" s="129"/>
      <c r="Q87" s="127"/>
      <c r="R87" s="127"/>
      <c r="S87" s="127"/>
      <c r="T87" s="127"/>
      <c r="U87" s="127"/>
    </row>
    <row r="88" spans="1:21" ht="13.8" thickBot="1" x14ac:dyDescent="0.3">
      <c r="A88" s="26"/>
      <c r="B88" s="436" t="str">
        <f>IF(D68="","",D68)</f>
        <v/>
      </c>
      <c r="C88" s="437"/>
      <c r="D88" s="438"/>
      <c r="E88" s="285" t="s">
        <v>139</v>
      </c>
      <c r="F88" s="286"/>
      <c r="G88" s="286"/>
      <c r="H88" s="286"/>
      <c r="I88" s="286"/>
      <c r="J88" s="286"/>
      <c r="K88" s="287"/>
      <c r="L88" s="26"/>
      <c r="M88" s="160" t="s">
        <v>263</v>
      </c>
      <c r="N88" s="161">
        <f>IF(E39=T102,(IF(J39=S102,J39,E39)),E39)</f>
        <v>0</v>
      </c>
      <c r="O88" s="162">
        <f>IF(E32=T102,(IF(J32=S102,J32,E32)),E32)</f>
        <v>0</v>
      </c>
      <c r="P88" s="129"/>
      <c r="Q88" s="127"/>
      <c r="R88" s="127"/>
      <c r="S88" s="127"/>
      <c r="T88" s="127"/>
      <c r="U88" s="127"/>
    </row>
    <row r="89" spans="1:21" ht="13.8" thickBot="1" x14ac:dyDescent="0.3">
      <c r="A89" s="26"/>
      <c r="B89" s="312" t="s">
        <v>264</v>
      </c>
      <c r="C89" s="313"/>
      <c r="D89" s="314"/>
      <c r="E89" s="315" t="s">
        <v>139</v>
      </c>
      <c r="F89" s="313"/>
      <c r="G89" s="313"/>
      <c r="H89" s="313"/>
      <c r="I89" s="313"/>
      <c r="J89" s="313"/>
      <c r="K89" s="316"/>
      <c r="L89" s="26"/>
      <c r="M89" s="163" t="s">
        <v>79</v>
      </c>
      <c r="N89" s="164" t="str">
        <f>VLOOKUP(N$87,$M$102:$U$108,2,FALSE)</f>
        <v>Yes</v>
      </c>
      <c r="O89" s="165" t="str">
        <f>VLOOKUP(O$87,$M$102:$U$108,2,FALSE)</f>
        <v>Yes</v>
      </c>
      <c r="P89" s="129"/>
      <c r="Q89" s="127"/>
      <c r="R89" s="127"/>
      <c r="S89" s="127"/>
      <c r="T89" s="127"/>
      <c r="U89" s="127"/>
    </row>
    <row r="90" spans="1:21" ht="13.8" thickBot="1" x14ac:dyDescent="0.3">
      <c r="A90" s="26"/>
      <c r="B90" s="312" t="s">
        <v>265</v>
      </c>
      <c r="C90" s="313"/>
      <c r="D90" s="314"/>
      <c r="E90" s="315" t="s">
        <v>139</v>
      </c>
      <c r="F90" s="313"/>
      <c r="G90" s="313"/>
      <c r="H90" s="313"/>
      <c r="I90" s="313"/>
      <c r="J90" s="313"/>
      <c r="K90" s="316"/>
      <c r="L90" s="26"/>
      <c r="M90" s="155" t="s">
        <v>10</v>
      </c>
      <c r="N90" s="150" t="str">
        <f>VLOOKUP(N$87,$M$102:$U$108,3,FALSE)</f>
        <v>Yes</v>
      </c>
      <c r="O90" s="156" t="str">
        <f>VLOOKUP(O$87,$M$102:$U$108,3,FALSE)</f>
        <v>Yes</v>
      </c>
      <c r="P90" s="129"/>
      <c r="Q90" s="127"/>
      <c r="R90" s="127"/>
      <c r="S90" s="127"/>
      <c r="T90" s="127"/>
      <c r="U90" s="127"/>
    </row>
    <row r="91" spans="1:21" x14ac:dyDescent="0.25">
      <c r="A91" s="26"/>
      <c r="B91" s="269" t="s">
        <v>266</v>
      </c>
      <c r="C91" s="270"/>
      <c r="D91" s="270"/>
      <c r="E91" s="270"/>
      <c r="F91" s="270"/>
      <c r="G91" s="270"/>
      <c r="H91" s="270"/>
      <c r="I91" s="270"/>
      <c r="J91" s="270"/>
      <c r="K91" s="273"/>
      <c r="L91" s="26"/>
      <c r="M91" s="155" t="s">
        <v>11</v>
      </c>
      <c r="N91" s="150" t="str">
        <f>VLOOKUP(N$87,$M$102:$U$108,4,FALSE)</f>
        <v>Yes</v>
      </c>
      <c r="O91" s="156" t="str">
        <f>VLOOKUP(O$87,$M$102:$U$108,4,FALSE)</f>
        <v>Yes</v>
      </c>
      <c r="P91" s="129"/>
      <c r="Q91" s="127"/>
      <c r="R91" s="127"/>
      <c r="S91" s="127"/>
      <c r="T91" s="127"/>
      <c r="U91" s="127"/>
    </row>
    <row r="92" spans="1:21" x14ac:dyDescent="0.25">
      <c r="A92" s="26"/>
      <c r="B92" s="323"/>
      <c r="C92" s="324"/>
      <c r="D92" s="324"/>
      <c r="E92" s="324"/>
      <c r="F92" s="324"/>
      <c r="G92" s="324"/>
      <c r="H92" s="324"/>
      <c r="I92" s="324"/>
      <c r="J92" s="324"/>
      <c r="K92" s="325"/>
      <c r="L92" s="26"/>
      <c r="M92" s="155" t="s">
        <v>87</v>
      </c>
      <c r="N92" s="150" t="str">
        <f>VLOOKUP(N$87,$M$102:$U$108,5,FALSE)</f>
        <v>Yes</v>
      </c>
      <c r="O92" s="156" t="str">
        <f>VLOOKUP(O$87,$M$102:$U$108,5,FALSE)</f>
        <v>Yes</v>
      </c>
      <c r="P92" s="129"/>
      <c r="Q92" s="127"/>
      <c r="R92" s="127"/>
      <c r="S92" s="127"/>
      <c r="T92" s="127"/>
      <c r="U92" s="127"/>
    </row>
    <row r="93" spans="1:21" x14ac:dyDescent="0.25">
      <c r="A93" s="26"/>
      <c r="B93" s="326"/>
      <c r="C93" s="327"/>
      <c r="D93" s="327"/>
      <c r="E93" s="327"/>
      <c r="F93" s="327"/>
      <c r="G93" s="327"/>
      <c r="H93" s="327"/>
      <c r="I93" s="327"/>
      <c r="J93" s="327"/>
      <c r="K93" s="328"/>
      <c r="L93" s="26"/>
      <c r="M93" s="155" t="s">
        <v>91</v>
      </c>
      <c r="N93" s="150" t="str">
        <f>VLOOKUP(N$87,$M$102:$U$108,6,FALSE)</f>
        <v>Yes</v>
      </c>
      <c r="O93" s="156" t="str">
        <f>VLOOKUP(O$87,$M$102:$U$108,6,FALSE)</f>
        <v>Yes</v>
      </c>
      <c r="P93" s="129"/>
      <c r="Q93" s="127"/>
      <c r="R93" s="127"/>
      <c r="S93" s="127"/>
      <c r="T93" s="127"/>
      <c r="U93" s="127"/>
    </row>
    <row r="94" spans="1:21" ht="13.8" thickBot="1" x14ac:dyDescent="0.3">
      <c r="A94" s="26"/>
      <c r="B94" s="329"/>
      <c r="C94" s="330"/>
      <c r="D94" s="330"/>
      <c r="E94" s="330"/>
      <c r="F94" s="330"/>
      <c r="G94" s="330"/>
      <c r="H94" s="330"/>
      <c r="I94" s="330"/>
      <c r="J94" s="330"/>
      <c r="K94" s="331"/>
      <c r="L94" s="26"/>
      <c r="M94" s="166" t="s">
        <v>267</v>
      </c>
      <c r="N94" s="150" t="str">
        <f>VLOOKUP(N$87,$M$102:$U$108,7,FALSE)</f>
        <v>Yes</v>
      </c>
      <c r="O94" s="156" t="str">
        <f>VLOOKUP(O$87,$M$102:$U$108,7,FALSE)</f>
        <v>Yes</v>
      </c>
      <c r="P94" s="129"/>
      <c r="Q94" s="127"/>
      <c r="R94" s="127"/>
      <c r="S94" s="127"/>
      <c r="T94" s="127"/>
      <c r="U94" s="127"/>
    </row>
    <row r="95" spans="1:21" ht="13.8" thickBot="1" x14ac:dyDescent="0.3">
      <c r="A95" s="26"/>
      <c r="B95" s="247" t="s">
        <v>268</v>
      </c>
      <c r="C95" s="248"/>
      <c r="D95" s="248"/>
      <c r="E95" s="251"/>
      <c r="F95" s="251"/>
      <c r="G95" s="251"/>
      <c r="H95" s="251"/>
      <c r="I95" s="47" t="s">
        <v>269</v>
      </c>
      <c r="J95" s="249"/>
      <c r="K95" s="250"/>
      <c r="L95" s="26"/>
      <c r="M95" s="166" t="s">
        <v>95</v>
      </c>
      <c r="N95" s="150" t="str">
        <f>VLOOKUP(N$87,$M$102:$U$108,8,FALSE)</f>
        <v>No</v>
      </c>
      <c r="O95" s="156" t="str">
        <f>VLOOKUP(O$87,$M$102:$U$108,8,FALSE)</f>
        <v>No</v>
      </c>
      <c r="P95" s="127"/>
      <c r="Q95" s="127"/>
      <c r="R95" s="127"/>
      <c r="S95" s="127"/>
      <c r="T95" s="127"/>
      <c r="U95" s="127"/>
    </row>
    <row r="96" spans="1:21" ht="39.6" customHeight="1" x14ac:dyDescent="0.25">
      <c r="A96" s="26"/>
      <c r="B96" s="332" t="s">
        <v>434</v>
      </c>
      <c r="C96" s="332"/>
      <c r="D96" s="332"/>
      <c r="E96" s="332"/>
      <c r="F96" s="332"/>
      <c r="G96" s="332"/>
      <c r="H96" s="332"/>
      <c r="I96" s="332"/>
      <c r="J96" s="332"/>
      <c r="K96" s="332"/>
      <c r="L96" s="26"/>
      <c r="M96" s="166" t="s">
        <v>120</v>
      </c>
      <c r="N96" s="150" t="s">
        <v>71</v>
      </c>
      <c r="O96" s="156" t="s">
        <v>71</v>
      </c>
      <c r="P96" s="127"/>
      <c r="Q96" s="127"/>
      <c r="R96" s="127"/>
      <c r="S96" s="127"/>
      <c r="T96" s="127"/>
      <c r="U96" s="127"/>
    </row>
    <row r="97" spans="1:21" ht="7.2" customHeight="1" x14ac:dyDescent="0.25">
      <c r="A97" s="26"/>
      <c r="B97" s="483"/>
      <c r="C97" s="483"/>
      <c r="D97" s="483"/>
      <c r="E97" s="483"/>
      <c r="F97" s="483"/>
      <c r="G97" s="483"/>
      <c r="H97" s="483"/>
      <c r="I97" s="483"/>
      <c r="J97" s="483"/>
      <c r="K97" s="483"/>
      <c r="L97" s="26"/>
      <c r="M97" s="166" t="s">
        <v>97</v>
      </c>
      <c r="N97" s="150" t="s">
        <v>71</v>
      </c>
      <c r="O97" s="156" t="s">
        <v>71</v>
      </c>
      <c r="P97" s="127"/>
      <c r="Q97" s="127"/>
      <c r="R97" s="127"/>
      <c r="S97" s="127"/>
      <c r="T97" s="127"/>
      <c r="U97" s="127"/>
    </row>
    <row r="98" spans="1:21" ht="13.8" thickBot="1" x14ac:dyDescent="0.3">
      <c r="A98" s="26"/>
      <c r="B98" s="297" t="s">
        <v>270</v>
      </c>
      <c r="C98" s="297"/>
      <c r="D98" s="297"/>
      <c r="E98" s="297"/>
      <c r="F98" s="297"/>
      <c r="G98" s="297"/>
      <c r="H98" s="297"/>
      <c r="I98" s="297"/>
      <c r="J98" s="297"/>
      <c r="K98" s="297"/>
      <c r="L98" s="26"/>
      <c r="M98" s="167">
        <v>0</v>
      </c>
      <c r="N98" s="158" t="s">
        <v>71</v>
      </c>
      <c r="O98" s="159" t="s">
        <v>71</v>
      </c>
      <c r="P98" s="127"/>
      <c r="Q98" s="127"/>
      <c r="R98" s="127"/>
      <c r="S98" s="127"/>
      <c r="T98" s="127"/>
      <c r="U98" s="127"/>
    </row>
    <row r="99" spans="1:21" ht="27.75" customHeight="1" x14ac:dyDescent="0.25">
      <c r="A99" s="26"/>
      <c r="B99" s="297"/>
      <c r="C99" s="297"/>
      <c r="D99" s="297"/>
      <c r="E99" s="297"/>
      <c r="F99" s="297"/>
      <c r="G99" s="297"/>
      <c r="H99" s="297"/>
      <c r="I99" s="297"/>
      <c r="J99" s="297"/>
      <c r="K99" s="297"/>
      <c r="L99" s="26"/>
      <c r="M99" s="127"/>
      <c r="N99" s="127"/>
      <c r="O99" s="127"/>
      <c r="P99" s="127"/>
      <c r="Q99" s="127"/>
      <c r="R99" s="127"/>
      <c r="S99" s="127"/>
      <c r="T99" s="127"/>
      <c r="U99" s="127"/>
    </row>
    <row r="100" spans="1:21" ht="19.5" customHeight="1" x14ac:dyDescent="0.25">
      <c r="A100" s="26"/>
      <c r="B100" s="297" t="s">
        <v>271</v>
      </c>
      <c r="C100" s="297"/>
      <c r="D100" s="297"/>
      <c r="E100" s="297"/>
      <c r="F100" s="297"/>
      <c r="G100" s="297"/>
      <c r="H100" s="297"/>
      <c r="I100" s="297"/>
      <c r="J100" s="297"/>
      <c r="K100" s="297"/>
      <c r="L100" s="26"/>
      <c r="M100" s="129" t="s">
        <v>272</v>
      </c>
      <c r="N100" s="127" t="str">
        <f>VLOOKUP(N88,M89:O98,2,FALSE)</f>
        <v>Yes</v>
      </c>
      <c r="O100" s="127" t="str">
        <f>VLOOKUP(O88,M89:O98,3,FALSE)</f>
        <v>Yes</v>
      </c>
      <c r="P100" s="127"/>
      <c r="Q100" s="127"/>
      <c r="R100" s="127"/>
      <c r="S100" s="127"/>
      <c r="T100" s="127"/>
      <c r="U100" s="127"/>
    </row>
    <row r="101" spans="1:21" ht="13.8" thickBot="1" x14ac:dyDescent="0.3">
      <c r="A101" s="26"/>
      <c r="B101" s="297"/>
      <c r="C101" s="297"/>
      <c r="D101" s="297"/>
      <c r="E101" s="297"/>
      <c r="F101" s="297"/>
      <c r="G101" s="297"/>
      <c r="H101" s="297"/>
      <c r="I101" s="297"/>
      <c r="J101" s="297"/>
      <c r="K101" s="297"/>
      <c r="L101" s="26"/>
      <c r="M101" s="127" t="s">
        <v>273</v>
      </c>
      <c r="N101" s="127" t="s">
        <v>274</v>
      </c>
      <c r="O101" s="127"/>
      <c r="P101" s="127"/>
      <c r="Q101" s="127"/>
      <c r="R101" s="127"/>
      <c r="S101" s="127"/>
      <c r="T101" s="127"/>
      <c r="U101" s="127"/>
    </row>
    <row r="102" spans="1:21" ht="18" customHeight="1" thickBot="1" x14ac:dyDescent="0.3">
      <c r="M102" s="174"/>
      <c r="N102" s="175" t="s">
        <v>79</v>
      </c>
      <c r="O102" s="176" t="s">
        <v>10</v>
      </c>
      <c r="P102" s="176" t="s">
        <v>11</v>
      </c>
      <c r="Q102" s="176" t="s">
        <v>87</v>
      </c>
      <c r="R102" s="176" t="s">
        <v>91</v>
      </c>
      <c r="S102" s="175" t="s">
        <v>267</v>
      </c>
      <c r="T102" s="175" t="s">
        <v>95</v>
      </c>
      <c r="U102" s="177">
        <v>0</v>
      </c>
    </row>
    <row r="103" spans="1:21" x14ac:dyDescent="0.25">
      <c r="M103" s="171" t="s">
        <v>9</v>
      </c>
      <c r="N103" s="172" t="s">
        <v>71</v>
      </c>
      <c r="O103" s="172" t="s">
        <v>71</v>
      </c>
      <c r="P103" s="172" t="s">
        <v>71</v>
      </c>
      <c r="Q103" s="172" t="s">
        <v>71</v>
      </c>
      <c r="R103" s="172" t="s">
        <v>71</v>
      </c>
      <c r="S103" s="172" t="s">
        <v>71</v>
      </c>
      <c r="T103" s="172" t="s">
        <v>71</v>
      </c>
      <c r="U103" s="173" t="s">
        <v>71</v>
      </c>
    </row>
    <row r="104" spans="1:21" x14ac:dyDescent="0.25">
      <c r="M104" s="166" t="s">
        <v>124</v>
      </c>
      <c r="N104" s="151" t="s">
        <v>76</v>
      </c>
      <c r="O104" s="151" t="s">
        <v>71</v>
      </c>
      <c r="P104" s="151" t="s">
        <v>71</v>
      </c>
      <c r="Q104" s="151" t="s">
        <v>71</v>
      </c>
      <c r="R104" s="151" t="s">
        <v>71</v>
      </c>
      <c r="S104" s="151" t="s">
        <v>71</v>
      </c>
      <c r="T104" s="151" t="s">
        <v>76</v>
      </c>
      <c r="U104" s="168" t="s">
        <v>71</v>
      </c>
    </row>
    <row r="105" spans="1:21" x14ac:dyDescent="0.25">
      <c r="M105" s="166" t="s">
        <v>126</v>
      </c>
      <c r="N105" s="151" t="s">
        <v>76</v>
      </c>
      <c r="O105" s="151" t="s">
        <v>71</v>
      </c>
      <c r="P105" s="151" t="s">
        <v>71</v>
      </c>
      <c r="Q105" s="151" t="s">
        <v>71</v>
      </c>
      <c r="R105" s="151" t="s">
        <v>71</v>
      </c>
      <c r="S105" s="151" t="s">
        <v>71</v>
      </c>
      <c r="T105" s="151" t="s">
        <v>76</v>
      </c>
      <c r="U105" s="168" t="s">
        <v>71</v>
      </c>
    </row>
    <row r="106" spans="1:21" x14ac:dyDescent="0.25">
      <c r="M106" s="155" t="s">
        <v>128</v>
      </c>
      <c r="N106" s="151" t="s">
        <v>71</v>
      </c>
      <c r="O106" s="151" t="s">
        <v>71</v>
      </c>
      <c r="P106" s="151" t="s">
        <v>71</v>
      </c>
      <c r="Q106" s="151" t="s">
        <v>71</v>
      </c>
      <c r="R106" s="151" t="s">
        <v>71</v>
      </c>
      <c r="S106" s="151" t="s">
        <v>71</v>
      </c>
      <c r="T106" s="151" t="s">
        <v>76</v>
      </c>
      <c r="U106" s="168" t="s">
        <v>71</v>
      </c>
    </row>
    <row r="107" spans="1:21" x14ac:dyDescent="0.25">
      <c r="M107" s="155" t="s">
        <v>131</v>
      </c>
      <c r="N107" s="151" t="s">
        <v>76</v>
      </c>
      <c r="O107" s="151" t="s">
        <v>71</v>
      </c>
      <c r="P107" s="151" t="s">
        <v>71</v>
      </c>
      <c r="Q107" s="151" t="s">
        <v>71</v>
      </c>
      <c r="R107" s="151" t="s">
        <v>71</v>
      </c>
      <c r="S107" s="151" t="s">
        <v>71</v>
      </c>
      <c r="T107" s="151" t="s">
        <v>76</v>
      </c>
      <c r="U107" s="168" t="s">
        <v>71</v>
      </c>
    </row>
    <row r="108" spans="1:21" ht="13.8" thickBot="1" x14ac:dyDescent="0.3">
      <c r="M108" s="157">
        <v>0</v>
      </c>
      <c r="N108" s="169" t="s">
        <v>71</v>
      </c>
      <c r="O108" s="169" t="s">
        <v>71</v>
      </c>
      <c r="P108" s="169" t="s">
        <v>71</v>
      </c>
      <c r="Q108" s="169" t="s">
        <v>71</v>
      </c>
      <c r="R108" s="169" t="s">
        <v>71</v>
      </c>
      <c r="S108" s="169" t="s">
        <v>71</v>
      </c>
      <c r="T108" s="169" t="s">
        <v>76</v>
      </c>
      <c r="U108" s="170" t="s">
        <v>71</v>
      </c>
    </row>
    <row r="113" ht="13.5" customHeight="1" x14ac:dyDescent="0.25"/>
    <row r="125" ht="13.5" customHeight="1" x14ac:dyDescent="0.25"/>
    <row r="136" ht="40.5" customHeight="1" x14ac:dyDescent="0.25"/>
  </sheetData>
  <sheetProtection algorithmName="SHA-512" hashValue="RdFBIJ3d9XbO5/ManlTe6B0JPwJQwCX3YileTX2xnPkARM6y5SWmRkxeGcoWmw5IBJOh+R1WlnpwtTxcw5kfpA==" saltValue="XWqO5owH5NwDUnh1whAlsw==" spinCount="100000" sheet="1" formatCells="0" selectLockedCells="1"/>
  <mergeCells count="204">
    <mergeCell ref="M2:P2"/>
    <mergeCell ref="B100:K101"/>
    <mergeCell ref="B3:D3"/>
    <mergeCell ref="G26:I26"/>
    <mergeCell ref="J26:K26"/>
    <mergeCell ref="B57:K57"/>
    <mergeCell ref="B4:D4"/>
    <mergeCell ref="J60:K60"/>
    <mergeCell ref="J61:K61"/>
    <mergeCell ref="J62:K62"/>
    <mergeCell ref="E7:J7"/>
    <mergeCell ref="D15:E15"/>
    <mergeCell ref="D16:E16"/>
    <mergeCell ref="D17:E17"/>
    <mergeCell ref="D18:E18"/>
    <mergeCell ref="B8:E8"/>
    <mergeCell ref="F8:I8"/>
    <mergeCell ref="J12:K12"/>
    <mergeCell ref="J17:K17"/>
    <mergeCell ref="F10:G10"/>
    <mergeCell ref="D25:E25"/>
    <mergeCell ref="B17:C17"/>
    <mergeCell ref="B97:K97"/>
    <mergeCell ref="G49:I49"/>
    <mergeCell ref="J50:K50"/>
    <mergeCell ref="B42:D42"/>
    <mergeCell ref="B33:D33"/>
    <mergeCell ref="B35:D35"/>
    <mergeCell ref="B40:D40"/>
    <mergeCell ref="B53:D53"/>
    <mergeCell ref="B54:D54"/>
    <mergeCell ref="G53:I53"/>
    <mergeCell ref="G54:I54"/>
    <mergeCell ref="B41:D41"/>
    <mergeCell ref="B49:D49"/>
    <mergeCell ref="B50:D50"/>
    <mergeCell ref="J49:K49"/>
    <mergeCell ref="G50:I50"/>
    <mergeCell ref="B87:D87"/>
    <mergeCell ref="B78:K78"/>
    <mergeCell ref="J80:K80"/>
    <mergeCell ref="J81:K81"/>
    <mergeCell ref="B88:D88"/>
    <mergeCell ref="J66:K66"/>
    <mergeCell ref="B69:E69"/>
    <mergeCell ref="B90:D90"/>
    <mergeCell ref="E90:K90"/>
    <mergeCell ref="E79:G79"/>
    <mergeCell ref="B71:K71"/>
    <mergeCell ref="H79:I79"/>
    <mergeCell ref="B75:K76"/>
    <mergeCell ref="B72:K73"/>
    <mergeCell ref="B74:K74"/>
    <mergeCell ref="G69:I69"/>
    <mergeCell ref="J69:K69"/>
    <mergeCell ref="G66:I66"/>
    <mergeCell ref="B10:E10"/>
    <mergeCell ref="J48:K48"/>
    <mergeCell ref="J32:K32"/>
    <mergeCell ref="J33:K33"/>
    <mergeCell ref="J42:K42"/>
    <mergeCell ref="G48:I48"/>
    <mergeCell ref="G40:I40"/>
    <mergeCell ref="G42:I42"/>
    <mergeCell ref="G36:I36"/>
    <mergeCell ref="G43:I43"/>
    <mergeCell ref="E38:K38"/>
    <mergeCell ref="G32:I32"/>
    <mergeCell ref="G33:I33"/>
    <mergeCell ref="G39:I39"/>
    <mergeCell ref="B45:K45"/>
    <mergeCell ref="H44:K44"/>
    <mergeCell ref="B32:D32"/>
    <mergeCell ref="D24:E24"/>
    <mergeCell ref="D23:E23"/>
    <mergeCell ref="B13:K13"/>
    <mergeCell ref="B28:C28"/>
    <mergeCell ref="J15:K15"/>
    <mergeCell ref="J16:K16"/>
    <mergeCell ref="G41:I41"/>
    <mergeCell ref="G16:I16"/>
    <mergeCell ref="G15:I15"/>
    <mergeCell ref="G17:I17"/>
    <mergeCell ref="D26:E26"/>
    <mergeCell ref="D27:E27"/>
    <mergeCell ref="G23:I23"/>
    <mergeCell ref="D20:E20"/>
    <mergeCell ref="B36:D36"/>
    <mergeCell ref="B18:C18"/>
    <mergeCell ref="B19:C19"/>
    <mergeCell ref="B20:C20"/>
    <mergeCell ref="B23:C23"/>
    <mergeCell ref="B26:C26"/>
    <mergeCell ref="B27:C27"/>
    <mergeCell ref="J23:K23"/>
    <mergeCell ref="B24:C24"/>
    <mergeCell ref="B25:C25"/>
    <mergeCell ref="D28:E28"/>
    <mergeCell ref="B48:D48"/>
    <mergeCell ref="B29:E29"/>
    <mergeCell ref="B38:D38"/>
    <mergeCell ref="B34:D34"/>
    <mergeCell ref="B44:G44"/>
    <mergeCell ref="B39:D39"/>
    <mergeCell ref="B43:D43"/>
    <mergeCell ref="G35:I35"/>
    <mergeCell ref="G28:K28"/>
    <mergeCell ref="J41:K41"/>
    <mergeCell ref="J35:K35"/>
    <mergeCell ref="J39:K39"/>
    <mergeCell ref="J40:K40"/>
    <mergeCell ref="F9:K9"/>
    <mergeCell ref="B12:D12"/>
    <mergeCell ref="F12:I12"/>
    <mergeCell ref="B9:D9"/>
    <mergeCell ref="H10:K10"/>
    <mergeCell ref="A1:L1"/>
    <mergeCell ref="A2:L2"/>
    <mergeCell ref="G34:I34"/>
    <mergeCell ref="J34:K34"/>
    <mergeCell ref="J24:K24"/>
    <mergeCell ref="J25:K25"/>
    <mergeCell ref="G24:I24"/>
    <mergeCell ref="G25:I25"/>
    <mergeCell ref="G27:J27"/>
    <mergeCell ref="E6:J6"/>
    <mergeCell ref="B7:D7"/>
    <mergeCell ref="G29:K29"/>
    <mergeCell ref="B6:D6"/>
    <mergeCell ref="G19:J19"/>
    <mergeCell ref="B15:C15"/>
    <mergeCell ref="J18:K18"/>
    <mergeCell ref="B16:C16"/>
    <mergeCell ref="G18:I18"/>
    <mergeCell ref="D19:E19"/>
    <mergeCell ref="B64:C64"/>
    <mergeCell ref="B66:C66"/>
    <mergeCell ref="G68:I68"/>
    <mergeCell ref="J68:K68"/>
    <mergeCell ref="B68:C68"/>
    <mergeCell ref="J54:K54"/>
    <mergeCell ref="B52:D52"/>
    <mergeCell ref="D64:E64"/>
    <mergeCell ref="D66:E66"/>
    <mergeCell ref="B55:D55"/>
    <mergeCell ref="B65:E65"/>
    <mergeCell ref="B67:E67"/>
    <mergeCell ref="G59:I59"/>
    <mergeCell ref="G64:I64"/>
    <mergeCell ref="J67:K67"/>
    <mergeCell ref="G67:I67"/>
    <mergeCell ref="B60:C60"/>
    <mergeCell ref="B63:K63"/>
    <mergeCell ref="J59:K59"/>
    <mergeCell ref="G52:I52"/>
    <mergeCell ref="D60:E60"/>
    <mergeCell ref="B98:K99"/>
    <mergeCell ref="G55:I55"/>
    <mergeCell ref="J55:K55"/>
    <mergeCell ref="B59:D59"/>
    <mergeCell ref="D62:E62"/>
    <mergeCell ref="G60:I60"/>
    <mergeCell ref="B61:C61"/>
    <mergeCell ref="B62:C62"/>
    <mergeCell ref="B70:K70"/>
    <mergeCell ref="B89:D89"/>
    <mergeCell ref="E89:K89"/>
    <mergeCell ref="B81:D81"/>
    <mergeCell ref="G61:I61"/>
    <mergeCell ref="G62:I62"/>
    <mergeCell ref="J64:K64"/>
    <mergeCell ref="D61:E61"/>
    <mergeCell ref="J82:K82"/>
    <mergeCell ref="D68:E68"/>
    <mergeCell ref="E81:G81"/>
    <mergeCell ref="B91:K91"/>
    <mergeCell ref="B92:K92"/>
    <mergeCell ref="B93:K93"/>
    <mergeCell ref="B94:K94"/>
    <mergeCell ref="B96:K96"/>
    <mergeCell ref="M1:U1"/>
    <mergeCell ref="B95:D95"/>
    <mergeCell ref="J95:K95"/>
    <mergeCell ref="E95:H95"/>
    <mergeCell ref="E82:G82"/>
    <mergeCell ref="B82:D82"/>
    <mergeCell ref="J79:K79"/>
    <mergeCell ref="E80:G80"/>
    <mergeCell ref="B79:D79"/>
    <mergeCell ref="B80:D80"/>
    <mergeCell ref="B84:K84"/>
    <mergeCell ref="B85:D85"/>
    <mergeCell ref="E85:K85"/>
    <mergeCell ref="E86:K86"/>
    <mergeCell ref="H80:I80"/>
    <mergeCell ref="H81:I81"/>
    <mergeCell ref="B86:D86"/>
    <mergeCell ref="E87:K87"/>
    <mergeCell ref="E88:K88"/>
    <mergeCell ref="G65:I65"/>
    <mergeCell ref="J65:K65"/>
    <mergeCell ref="B51:D51"/>
    <mergeCell ref="J52:K52"/>
    <mergeCell ref="J53:K53"/>
  </mergeCells>
  <conditionalFormatting sqref="B35:D35">
    <cfRule type="expression" dxfId="120" priority="62">
      <formula>$E$33="Powder Coat"</formula>
    </cfRule>
  </conditionalFormatting>
  <conditionalFormatting sqref="B42:D42">
    <cfRule type="expression" dxfId="119" priority="60">
      <formula>$E$40="Powder Coat"</formula>
    </cfRule>
  </conditionalFormatting>
  <conditionalFormatting sqref="B10:E10">
    <cfRule type="expression" dxfId="118" priority="25">
      <formula>$E$9=$P$11</formula>
    </cfRule>
    <cfRule type="expression" dxfId="117" priority="26">
      <formula>$E$9=$P$10</formula>
    </cfRule>
  </conditionalFormatting>
  <conditionalFormatting sqref="B44:G44">
    <cfRule type="expression" dxfId="116" priority="253">
      <formula>$E$39=$M$20</formula>
    </cfRule>
    <cfRule type="expression" dxfId="115" priority="254">
      <formula>$E$32=$M$12</formula>
    </cfRule>
  </conditionalFormatting>
  <conditionalFormatting sqref="B13:K13">
    <cfRule type="expression" dxfId="114" priority="6">
      <formula>$J$12=$P$53</formula>
    </cfRule>
    <cfRule type="expression" dxfId="113" priority="188">
      <formula>$E$12=$P$53</formula>
    </cfRule>
    <cfRule type="expression" dxfId="112" priority="189">
      <formula>$B$12=$P$53</formula>
    </cfRule>
    <cfRule type="expression" dxfId="111" priority="187">
      <formula>$F$12=$P$53</formula>
    </cfRule>
  </conditionalFormatting>
  <conditionalFormatting sqref="B45:K45">
    <cfRule type="expression" dxfId="110" priority="143">
      <formula>$H$44=$P$16</formula>
    </cfRule>
  </conditionalFormatting>
  <conditionalFormatting sqref="B71:K71">
    <cfRule type="expression" dxfId="109" priority="4">
      <formula>$B$71=$P$68</formula>
    </cfRule>
  </conditionalFormatting>
  <conditionalFormatting sqref="B72:K73">
    <cfRule type="expression" dxfId="108" priority="5">
      <formula>$B$71=$P$68</formula>
    </cfRule>
  </conditionalFormatting>
  <conditionalFormatting sqref="B96:K96">
    <cfRule type="expression" dxfId="107" priority="1">
      <formula>$E$95=""</formula>
    </cfRule>
  </conditionalFormatting>
  <conditionalFormatting sqref="B98:K99">
    <cfRule type="expression" dxfId="106" priority="54">
      <formula>$E$90="Conditional - Follow up required to complete qualification"</formula>
    </cfRule>
    <cfRule type="expression" dxfId="105" priority="55">
      <formula>$E$88="Follow up required, see below."</formula>
    </cfRule>
    <cfRule type="expression" dxfId="104" priority="56">
      <formula>$E$87="Follow up required, see below."</formula>
    </cfRule>
    <cfRule type="expression" dxfId="103" priority="57">
      <formula>$E$86="Follow up required, see below."</formula>
    </cfRule>
  </conditionalFormatting>
  <conditionalFormatting sqref="B100:K101">
    <cfRule type="expression" dxfId="102" priority="51">
      <formula>$E$89="Not Compliant"</formula>
    </cfRule>
  </conditionalFormatting>
  <conditionalFormatting sqref="E35">
    <cfRule type="expression" dxfId="101" priority="22">
      <formula>$E$33="Powder Coat"</formula>
    </cfRule>
  </conditionalFormatting>
  <conditionalFormatting sqref="E42">
    <cfRule type="expression" dxfId="100" priority="59">
      <formula>$E$40="Powder Coat"</formula>
    </cfRule>
  </conditionalFormatting>
  <conditionalFormatting sqref="E38:K38">
    <cfRule type="expression" dxfId="99" priority="45">
      <formula>$F$8="JDM F17 Level 1"</formula>
    </cfRule>
  </conditionalFormatting>
  <conditionalFormatting sqref="E86:K86">
    <cfRule type="expression" dxfId="98" priority="58">
      <formula>$B$86=""</formula>
    </cfRule>
  </conditionalFormatting>
  <conditionalFormatting sqref="E86:K90">
    <cfRule type="containsText" dxfId="97" priority="69" operator="containsText" text="failed">
      <formula>NOT(ISERROR(SEARCH("failed",E86)))</formula>
    </cfRule>
  </conditionalFormatting>
  <conditionalFormatting sqref="E87:K87">
    <cfRule type="expression" dxfId="96" priority="50">
      <formula>$B$87=""</formula>
    </cfRule>
  </conditionalFormatting>
  <conditionalFormatting sqref="E88:K88">
    <cfRule type="expression" dxfId="95" priority="49">
      <formula>$B$88=""</formula>
    </cfRule>
  </conditionalFormatting>
  <conditionalFormatting sqref="F9">
    <cfRule type="expression" dxfId="94" priority="46">
      <formula>$E$9="Other"</formula>
    </cfRule>
  </conditionalFormatting>
  <conditionalFormatting sqref="F10:G10">
    <cfRule type="expression" dxfId="93" priority="24">
      <formula>$E$9=$P$10</formula>
    </cfRule>
    <cfRule type="expression" dxfId="92" priority="23">
      <formula>$E$9=$P$11</formula>
    </cfRule>
  </conditionalFormatting>
  <conditionalFormatting sqref="G64 G66 G68">
    <cfRule type="expression" dxfId="91" priority="17">
      <formula>D64=""</formula>
    </cfRule>
  </conditionalFormatting>
  <conditionalFormatting sqref="G65 G67 G69">
    <cfRule type="expression" dxfId="90" priority="16">
      <formula>D64=""</formula>
    </cfRule>
  </conditionalFormatting>
  <conditionalFormatting sqref="G35:H35 G42:H42">
    <cfRule type="expression" dxfId="89" priority="73">
      <formula>J34="other"</formula>
    </cfRule>
  </conditionalFormatting>
  <conditionalFormatting sqref="G32:I32">
    <cfRule type="expression" dxfId="88" priority="74">
      <formula>$E$32="other"</formula>
    </cfRule>
  </conditionalFormatting>
  <conditionalFormatting sqref="G39:I39">
    <cfRule type="expression" dxfId="87" priority="67">
      <formula>$E$39="other"</formula>
    </cfRule>
  </conditionalFormatting>
  <conditionalFormatting sqref="G49:I49">
    <cfRule type="expression" dxfId="86" priority="20">
      <formula>E49="other"</formula>
    </cfRule>
  </conditionalFormatting>
  <conditionalFormatting sqref="G50:I50">
    <cfRule type="expression" dxfId="85" priority="79">
      <formula>$E$50="Yes"</formula>
    </cfRule>
  </conditionalFormatting>
  <conditionalFormatting sqref="G52:I55">
    <cfRule type="expression" dxfId="84" priority="75">
      <formula>E52="other"</formula>
    </cfRule>
  </conditionalFormatting>
  <conditionalFormatting sqref="G60:I62">
    <cfRule type="expression" dxfId="83" priority="81">
      <formula>D60="other"</formula>
    </cfRule>
  </conditionalFormatting>
  <conditionalFormatting sqref="G28:K28">
    <cfRule type="expression" dxfId="82" priority="86">
      <formula>$K$27="yes"</formula>
    </cfRule>
  </conditionalFormatting>
  <conditionalFormatting sqref="G29:K29">
    <cfRule type="expression" dxfId="81" priority="87">
      <formula>$K$27="yes"</formula>
    </cfRule>
  </conditionalFormatting>
  <conditionalFormatting sqref="I35 I42">
    <cfRule type="expression" dxfId="80" priority="120">
      <formula>L35="other"</formula>
    </cfRule>
  </conditionalFormatting>
  <conditionalFormatting sqref="J64">
    <cfRule type="expression" dxfId="79" priority="15">
      <formula>$D$64=""</formula>
    </cfRule>
  </conditionalFormatting>
  <conditionalFormatting sqref="J66">
    <cfRule type="expression" dxfId="78" priority="14">
      <formula>$D66=""</formula>
    </cfRule>
  </conditionalFormatting>
  <conditionalFormatting sqref="J68">
    <cfRule type="expression" dxfId="77" priority="13">
      <formula>$D68=""</formula>
    </cfRule>
  </conditionalFormatting>
  <conditionalFormatting sqref="J32:K32">
    <cfRule type="expression" dxfId="76" priority="228">
      <formula>$E$32=$M$11</formula>
    </cfRule>
  </conditionalFormatting>
  <conditionalFormatting sqref="J33:K34 E33:E36 J36 H44:K44">
    <cfRule type="expression" dxfId="75" priority="224">
      <formula>$E$32=$M$12</formula>
    </cfRule>
  </conditionalFormatting>
  <conditionalFormatting sqref="J34:K34">
    <cfRule type="expression" dxfId="74" priority="70">
      <formula>$J$34="Not Qualified"</formula>
    </cfRule>
  </conditionalFormatting>
  <conditionalFormatting sqref="J35:K35">
    <cfRule type="expression" dxfId="73" priority="27">
      <formula>J34="other"</formula>
    </cfRule>
  </conditionalFormatting>
  <conditionalFormatting sqref="J39:K39">
    <cfRule type="expression" dxfId="72" priority="111">
      <formula>E39="other"</formula>
    </cfRule>
  </conditionalFormatting>
  <conditionalFormatting sqref="J40:K41 E40:E43 J43:K43 H44">
    <cfRule type="expression" dxfId="71" priority="248">
      <formula>$E$39=$M$20</formula>
    </cfRule>
  </conditionalFormatting>
  <conditionalFormatting sqref="J42:K42">
    <cfRule type="expression" dxfId="70" priority="110">
      <formula>J41="other"</formula>
    </cfRule>
  </conditionalFormatting>
  <conditionalFormatting sqref="J48:K48">
    <cfRule type="expression" dxfId="69" priority="106">
      <formula>E48="Other"</formula>
    </cfRule>
  </conditionalFormatting>
  <conditionalFormatting sqref="J49:K49">
    <cfRule type="expression" dxfId="68" priority="21">
      <formula>E49="Other"</formula>
    </cfRule>
  </conditionalFormatting>
  <conditionalFormatting sqref="J50:K50">
    <cfRule type="expression" dxfId="67" priority="102">
      <formula>E50="Yes"</formula>
    </cfRule>
  </conditionalFormatting>
  <conditionalFormatting sqref="J52:K55">
    <cfRule type="expression" dxfId="66" priority="105">
      <formula>E52="Other"</formula>
    </cfRule>
  </conditionalFormatting>
  <conditionalFormatting sqref="J60:K62">
    <cfRule type="expression" dxfId="65" priority="92">
      <formula>D60="Other"</formula>
    </cfRule>
  </conditionalFormatting>
  <conditionalFormatting sqref="K43">
    <cfRule type="expression" dxfId="64" priority="252">
      <formula>$E$39=$M$20</formula>
    </cfRule>
  </conditionalFormatting>
  <conditionalFormatting sqref="N89:O98">
    <cfRule type="containsText" dxfId="63" priority="3" operator="containsText" text="No">
      <formula>NOT(ISERROR(SEARCH("No",N89)))</formula>
    </cfRule>
  </conditionalFormatting>
  <conditionalFormatting sqref="N100:O100">
    <cfRule type="containsText" dxfId="62" priority="2" operator="containsText" text="No">
      <formula>NOT(ISERROR(SEARCH("No",N100)))</formula>
    </cfRule>
  </conditionalFormatting>
  <dataValidations count="35">
    <dataValidation type="list" allowBlank="1" showInputMessage="1" promptTitle="Use dropdown menu" prompt="If substrate is not in dropdown, type substrate description in cell." sqref="D68:E68 D66:E66" xr:uid="{00000000-0002-0000-0100-000003000000}">
      <formula1>$M$55:$M$61</formula1>
    </dataValidation>
    <dataValidation type="list" allowBlank="1" showInputMessage="1" showErrorMessage="1" sqref="D60:E60" xr:uid="{00000000-0002-0000-0100-000004000000}">
      <formula1>$M$63:$M$64</formula1>
    </dataValidation>
    <dataValidation type="list" allowBlank="1" showInputMessage="1" showErrorMessage="1" sqref="D61:E62" xr:uid="{00000000-0002-0000-0100-000005000000}">
      <formula1>$M$66:$M$67</formula1>
    </dataValidation>
    <dataValidation type="list" allowBlank="1" showInputMessage="1" showErrorMessage="1" sqref="E33 E40" xr:uid="{00000000-0002-0000-0100-000006000000}">
      <formula1>$M$22:$M$27</formula1>
    </dataValidation>
    <dataValidation type="list" allowBlank="1" showInputMessage="1" showErrorMessage="1" sqref="E50:E51 K27 K19 F10" xr:uid="{00000000-0002-0000-0100-000008000000}">
      <formula1>$N$4:$N$5</formula1>
    </dataValidation>
    <dataValidation type="list" allowBlank="1" showInputMessage="1" showErrorMessage="1" sqref="E52" xr:uid="{00000000-0002-0000-0100-000009000000}">
      <formula1>$N$16:$N$20</formula1>
    </dataValidation>
    <dataValidation type="list" allowBlank="1" showInputMessage="1" showErrorMessage="1" sqref="E53" xr:uid="{00000000-0002-0000-0100-00000A000000}">
      <formula1>$N$23:$N$27</formula1>
    </dataValidation>
    <dataValidation type="list" allowBlank="1" showInputMessage="1" showErrorMessage="1" sqref="F8:I8" xr:uid="{00000000-0002-0000-0100-00000C000000}">
      <formula1>$P$4:$P$6</formula1>
    </dataValidation>
    <dataValidation type="list" allowBlank="1" showInputMessage="1" showErrorMessage="1" sqref="J33:K33 J40:K40" xr:uid="{00000000-0002-0000-0100-00000D000000}">
      <formula1>$M$29:$M$34</formula1>
    </dataValidation>
    <dataValidation type="list" allowBlank="1" showInputMessage="1" showErrorMessage="1" sqref="K36 K43" xr:uid="{00000000-0002-0000-0100-00000E000000}">
      <formula1>"select, °F  ,°C"</formula1>
    </dataValidation>
    <dataValidation type="list" allowBlank="1" showInputMessage="1" showErrorMessage="1" sqref="E9" xr:uid="{00000000-0002-0000-0100-000010000000}">
      <formula1>$P$9:$P$11</formula1>
    </dataValidation>
    <dataValidation allowBlank="1" showInputMessage="1" showErrorMessage="1" prompt="List the primary supply management and/or quality engineering contact at John Deere.  If multiple units are affected, a supply base manager may be listed." sqref="E7:J7" xr:uid="{00000000-0002-0000-0100-000011000000}"/>
    <dataValidation allowBlank="1" showInputMessage="1" showErrorMessage="1" prompt="List the John Deere unit that will be consuming painted product with this paint process.  If this affects multiple units, list the highest volume unit or division." sqref="E6:J6" xr:uid="{00000000-0002-0000-0100-000012000000}"/>
    <dataValidation allowBlank="1" showInputMessage="1" showErrorMessage="1" prompt="List the supplier that is directly supply the painted product to John Deere (tier 1 supplier).  The supplier listed in this field must have a supplier number assigned by John Deere." sqref="D15:E15" xr:uid="{00000000-0002-0000-0100-000013000000}"/>
    <dataValidation allowBlank="1" showInputMessage="1" showErrorMessage="1" prompt="Enter the supplier number assigned by John Deere.  Suppliers can look up their supplier number in JD Supply Network._x000a_(https://jdsn.deere.com)" sqref="J15:K15" xr:uid="{00000000-0002-0000-0100-000014000000}"/>
    <dataValidation allowBlank="1" showInputMessage="1" showErrorMessage="1" prompt="List the dwell time (in minutes) for production parts in the cure oven." sqref="E36 E43" xr:uid="{00000000-0002-0000-0100-000015000000}"/>
    <dataValidation allowBlank="1" showInputMessage="1" showErrorMessage="1" prompt="Enter oven set point, and then select the units (°C or °F)" sqref="J36 J43" xr:uid="{00000000-0002-0000-0100-000016000000}"/>
    <dataValidation allowBlank="1" showInputMessage="1" showErrorMessage="1" prompt="List the name of the painting process line used to paint samples.  If only one painting line exists at this facility, then enter &quot;only one line&quot;." sqref="J26:K26" xr:uid="{00000000-0002-0000-0100-000017000000}"/>
    <dataValidation allowBlank="1" showInputMessage="1" showErrorMessage="1" sqref="J68:K68 J66:K66" xr:uid="{00000000-0002-0000-0100-000018000000}"/>
    <dataValidation type="list" allowBlank="1" showInputMessage="1" promptTitle="Use dropdown menu" prompt="If substrate is not in dropdown, type substrate description in cell." sqref="D64:E64" xr:uid="{00000000-0002-0000-0100-000019000000}">
      <formula1>$M$55:$M$60</formula1>
    </dataValidation>
    <dataValidation type="list" allowBlank="1" showInputMessage="1" showErrorMessage="1" sqref="Y65:Y70" xr:uid="{00000000-0002-0000-0100-00001A000000}">
      <formula1>$T$70:$T$72</formula1>
    </dataValidation>
    <dataValidation type="list" allowBlank="1" showInputMessage="1" showErrorMessage="1" prompt="Select &quot;No&quot; only if parts are supplied to John Deere with topcoat and primer, but the primer and topcoat are supplied at separate suppliers." sqref="H44:K44" xr:uid="{00000000-0002-0000-0100-00001D000000}">
      <formula1>$P$15:$P$17</formula1>
    </dataValidation>
    <dataValidation type="list" allowBlank="1" showInputMessage="1" showErrorMessage="1" sqref="E49" xr:uid="{00000000-0002-0000-0100-00001E000000}">
      <formula1>$N$8:$N$13</formula1>
    </dataValidation>
    <dataValidation type="list" allowBlank="1" showInputMessage="1" showErrorMessage="1" sqref="E54" xr:uid="{00000000-0002-0000-0100-00000F000000}">
      <formula1>$M$39:$M$43</formula1>
    </dataValidation>
    <dataValidation type="list" allowBlank="1" showInputMessage="1" showErrorMessage="1" sqref="E55" xr:uid="{00000000-0002-0000-0100-00000B000000}">
      <formula1>$M$46:$M$50</formula1>
    </dataValidation>
    <dataValidation type="list" allowBlank="1" showInputMessage="1" showErrorMessage="1" sqref="E48" xr:uid="{00000000-0002-0000-0100-000007000000}">
      <formula1>$N$32:$N$50</formula1>
    </dataValidation>
    <dataValidation type="list" allowBlank="1" showInputMessage="1" showErrorMessage="1" sqref="J41 J34" xr:uid="{00000000-0002-0000-0100-00001F000000}">
      <formula1>$N$54:$N$68</formula1>
    </dataValidation>
    <dataValidation type="list" allowBlank="1" showInputMessage="1" showErrorMessage="1" sqref="E89:K89" xr:uid="{00000000-0002-0000-0100-000001000000}">
      <formula1>$N$78:$N$82</formula1>
    </dataValidation>
    <dataValidation type="list" allowBlank="1" showInputMessage="1" showErrorMessage="1" sqref="E86:K88" xr:uid="{00000000-0002-0000-0100-000002000000}">
      <formula1>$P$30:$P$37</formula1>
    </dataValidation>
    <dataValidation type="list" allowBlank="1" showInputMessage="1" showErrorMessage="1" sqref="E90:K90" xr:uid="{00000000-0002-0000-0100-00001C000000}">
      <formula1>$P$39:$P$44</formula1>
    </dataValidation>
    <dataValidation type="list" allowBlank="1" showInputMessage="1" promptTitle="Select from the list." prompt="If requirement is not included in the list, please type the requirement in the cell." sqref="B12:K12" xr:uid="{00000000-0002-0000-0100-00001B000000}">
      <formula1>$P$48:$P$54</formula1>
    </dataValidation>
    <dataValidation type="list" allowBlank="1" showInputMessage="1" sqref="B92:K94" xr:uid="{84B6548B-6AFD-4DB9-A985-D9D96992146C}">
      <formula1>$P$58:$P$60</formula1>
    </dataValidation>
    <dataValidation type="date" allowBlank="1" showInputMessage="1" showErrorMessage="1" sqref="J5" xr:uid="{00000000-0002-0000-0100-000000000000}">
      <formula1>P24</formula1>
      <formula2>P25</formula2>
    </dataValidation>
    <dataValidation type="list" allowBlank="1" showInputMessage="1" showErrorMessage="1" sqref="E32" xr:uid="{00000000-0002-0000-0100-000020000000}">
      <formula1>$M$6:$M$12</formula1>
    </dataValidation>
    <dataValidation type="list" allowBlank="1" showInputMessage="1" showErrorMessage="1" sqref="E39" xr:uid="{00000000-0002-0000-0100-000021000000}">
      <formula1>$M$14:$M$20</formula1>
    </dataValidation>
  </dataValidations>
  <pageMargins left="0.25" right="0.25" top="0.8" bottom="0.25" header="0.2" footer="0.3"/>
  <pageSetup orientation="portrait" horizontalDpi="300" r:id="rId1"/>
  <headerFooter>
    <oddHeader>&amp;L&amp;G&amp;R&amp;G</oddHeader>
    <oddFooter>&amp;LControlled copies are maintained by John Deere MTIC.  All other copies are considered uncontrolled.
&amp;F&amp;R&amp;"Calibri"&amp;11&amp;K000000&amp;A &amp;P of &amp;N_x000D_&amp;1#&amp;"Calibri"&amp;10&amp;KFF0000Company Use</oddFooter>
  </headerFooter>
  <rowBreaks count="1" manualBreakCount="1">
    <brk id="55" max="16383" man="1"/>
  </rowBreaks>
  <ignoredErrors>
    <ignoredError sqref="K4" unlocked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7"/>
  <sheetViews>
    <sheetView zoomScaleNormal="100" workbookViewId="0">
      <selection activeCell="D13" sqref="D13:E13"/>
    </sheetView>
  </sheetViews>
  <sheetFormatPr defaultColWidth="9.21875" defaultRowHeight="13.2" x14ac:dyDescent="0.25"/>
  <cols>
    <col min="1" max="1" width="2.77734375" customWidth="1"/>
    <col min="2" max="2" width="6.5546875" customWidth="1"/>
    <col min="3" max="3" width="7.5546875" customWidth="1"/>
    <col min="4" max="4" width="7.21875" customWidth="1"/>
    <col min="5" max="5" width="20.5546875" customWidth="1"/>
    <col min="6" max="6" width="3.21875" customWidth="1"/>
    <col min="7" max="8" width="6.5546875" customWidth="1"/>
    <col min="9" max="9" width="7.21875" customWidth="1"/>
    <col min="10" max="10" width="16.21875" customWidth="1"/>
    <col min="11" max="11" width="10.21875" customWidth="1"/>
    <col min="12" max="12" width="3.21875" customWidth="1"/>
    <col min="13" max="13" width="22" hidden="1" customWidth="1"/>
    <col min="14" max="14" width="26.77734375" hidden="1" customWidth="1"/>
    <col min="15" max="15" width="9.21875" hidden="1" customWidth="1"/>
    <col min="16" max="16" width="45.21875" hidden="1" customWidth="1"/>
  </cols>
  <sheetData>
    <row r="1" spans="1:16" ht="22.8" x14ac:dyDescent="0.4">
      <c r="A1" s="490" t="s">
        <v>63</v>
      </c>
      <c r="B1" s="490"/>
      <c r="C1" s="490"/>
      <c r="D1" s="490"/>
      <c r="E1" s="490"/>
      <c r="F1" s="490"/>
      <c r="G1" s="490"/>
      <c r="H1" s="490"/>
      <c r="I1" s="490"/>
      <c r="J1" s="490"/>
      <c r="K1" s="490"/>
      <c r="L1" s="490"/>
      <c r="M1" s="246" t="s">
        <v>64</v>
      </c>
      <c r="N1" s="246"/>
      <c r="O1" s="246"/>
      <c r="P1" s="246"/>
    </row>
    <row r="2" spans="1:16" ht="21" customHeight="1" x14ac:dyDescent="0.3">
      <c r="A2" s="491" t="s">
        <v>275</v>
      </c>
      <c r="B2" s="491"/>
      <c r="C2" s="491"/>
      <c r="D2" s="491"/>
      <c r="E2" s="491"/>
      <c r="F2" s="491"/>
      <c r="G2" s="491"/>
      <c r="H2" s="491"/>
      <c r="I2" s="491"/>
      <c r="J2" s="491"/>
      <c r="K2" s="491"/>
      <c r="L2" s="491"/>
      <c r="M2" s="462" t="s">
        <v>66</v>
      </c>
      <c r="N2" s="462"/>
      <c r="O2" s="462"/>
      <c r="P2" s="462"/>
    </row>
    <row r="3" spans="1:16" x14ac:dyDescent="0.25">
      <c r="A3" s="26"/>
      <c r="B3" s="492" t="s">
        <v>67</v>
      </c>
      <c r="C3" s="493"/>
      <c r="D3" s="494"/>
      <c r="E3" s="26"/>
      <c r="F3" s="26"/>
      <c r="G3" s="26"/>
      <c r="H3" s="26"/>
      <c r="I3" s="28"/>
      <c r="J3" s="26"/>
      <c r="K3" s="26"/>
      <c r="L3" s="26"/>
      <c r="M3" s="127"/>
      <c r="N3" s="128" t="s">
        <v>68</v>
      </c>
      <c r="O3" s="127"/>
      <c r="P3" s="128" t="s">
        <v>69</v>
      </c>
    </row>
    <row r="4" spans="1:16" ht="13.8" thickBot="1" x14ac:dyDescent="0.3">
      <c r="A4" s="26"/>
      <c r="B4" s="484" t="s">
        <v>70</v>
      </c>
      <c r="C4" s="485"/>
      <c r="D4" s="486"/>
      <c r="E4" s="34"/>
      <c r="F4" s="34"/>
      <c r="G4" s="34"/>
      <c r="H4" s="34"/>
      <c r="I4" s="40"/>
      <c r="J4" s="34"/>
      <c r="K4" s="34"/>
      <c r="L4" s="26"/>
      <c r="M4" s="127"/>
      <c r="N4" s="129" t="s">
        <v>71</v>
      </c>
      <c r="O4" s="127"/>
      <c r="P4" s="129" t="s">
        <v>72</v>
      </c>
    </row>
    <row r="5" spans="1:16" ht="12.75" customHeight="1" x14ac:dyDescent="0.25">
      <c r="A5" s="26"/>
      <c r="B5" s="29" t="s">
        <v>73</v>
      </c>
      <c r="C5" s="30"/>
      <c r="D5" s="30"/>
      <c r="E5" s="30"/>
      <c r="F5" s="30"/>
      <c r="G5" s="30"/>
      <c r="H5" s="30"/>
      <c r="I5" s="31" t="s">
        <v>74</v>
      </c>
      <c r="J5" s="144">
        <f>'Process Information'!J5</f>
        <v>0</v>
      </c>
      <c r="K5" s="32"/>
      <c r="L5" s="26"/>
      <c r="M5" s="128" t="s">
        <v>75</v>
      </c>
      <c r="N5" s="129" t="s">
        <v>76</v>
      </c>
      <c r="O5" s="127"/>
      <c r="P5" s="129" t="s">
        <v>77</v>
      </c>
    </row>
    <row r="6" spans="1:16" ht="12.75" customHeight="1" x14ac:dyDescent="0.25">
      <c r="A6" s="26"/>
      <c r="B6" s="361" t="s">
        <v>78</v>
      </c>
      <c r="C6" s="362"/>
      <c r="D6" s="363"/>
      <c r="E6" s="487">
        <f>'Process Information'!E6:J6</f>
        <v>0</v>
      </c>
      <c r="F6" s="488"/>
      <c r="G6" s="488"/>
      <c r="H6" s="488"/>
      <c r="I6" s="488"/>
      <c r="J6" s="489"/>
      <c r="K6" s="33"/>
      <c r="L6" s="26"/>
      <c r="M6" s="129" t="s">
        <v>79</v>
      </c>
      <c r="N6" s="127"/>
      <c r="O6" s="127"/>
      <c r="P6" s="129" t="s">
        <v>80</v>
      </c>
    </row>
    <row r="7" spans="1:16" ht="12.75" customHeight="1" x14ac:dyDescent="0.25">
      <c r="A7" s="26"/>
      <c r="B7" s="361" t="s">
        <v>81</v>
      </c>
      <c r="C7" s="362"/>
      <c r="D7" s="363"/>
      <c r="E7" s="487">
        <f>'Process Information'!E7:J7</f>
        <v>0</v>
      </c>
      <c r="F7" s="488"/>
      <c r="G7" s="488"/>
      <c r="H7" s="488"/>
      <c r="I7" s="488"/>
      <c r="J7" s="489"/>
      <c r="K7" s="33"/>
      <c r="L7" s="26"/>
      <c r="M7" s="129" t="s">
        <v>10</v>
      </c>
      <c r="N7" s="128" t="s">
        <v>82</v>
      </c>
      <c r="O7" s="127"/>
      <c r="P7" s="127"/>
    </row>
    <row r="8" spans="1:16" ht="12.75" customHeight="1" x14ac:dyDescent="0.25">
      <c r="A8" s="26"/>
      <c r="B8" s="475" t="s">
        <v>83</v>
      </c>
      <c r="C8" s="476"/>
      <c r="D8" s="476"/>
      <c r="E8" s="477"/>
      <c r="F8" s="487">
        <f>'Process Information'!F8:I8</f>
        <v>0</v>
      </c>
      <c r="G8" s="495"/>
      <c r="H8" s="495"/>
      <c r="I8" s="496"/>
      <c r="J8" s="26"/>
      <c r="K8" s="33"/>
      <c r="L8" s="26"/>
      <c r="M8" s="129" t="s">
        <v>11</v>
      </c>
      <c r="N8" s="129" t="s">
        <v>84</v>
      </c>
      <c r="O8" s="127"/>
      <c r="P8" s="128" t="s">
        <v>85</v>
      </c>
    </row>
    <row r="9" spans="1:16" ht="12.75" customHeight="1" x14ac:dyDescent="0.25">
      <c r="A9" s="26"/>
      <c r="B9" s="361" t="s">
        <v>85</v>
      </c>
      <c r="C9" s="362"/>
      <c r="D9" s="363"/>
      <c r="E9" s="145">
        <f>'Process Information'!E9</f>
        <v>0</v>
      </c>
      <c r="F9" s="306" t="str">
        <f>'Process Information'!F9:K9</f>
        <v xml:space="preserve">    Describe reason here</v>
      </c>
      <c r="G9" s="307"/>
      <c r="H9" s="307"/>
      <c r="I9" s="307"/>
      <c r="J9" s="307"/>
      <c r="K9" s="497"/>
      <c r="L9" s="26"/>
      <c r="M9" s="129" t="s">
        <v>87</v>
      </c>
      <c r="N9" s="129" t="s">
        <v>88</v>
      </c>
      <c r="O9" s="127"/>
      <c r="P9" s="127" t="s">
        <v>89</v>
      </c>
    </row>
    <row r="10" spans="1:16" ht="12.75" customHeight="1" thickBot="1" x14ac:dyDescent="0.3">
      <c r="A10" s="26"/>
      <c r="B10" s="146"/>
      <c r="C10" s="147"/>
      <c r="D10" s="147"/>
      <c r="E10" s="148"/>
      <c r="F10" s="148"/>
      <c r="G10" s="148"/>
      <c r="H10" s="148"/>
      <c r="I10" s="148"/>
      <c r="J10" s="147" t="str">
        <f>IF(B10="Other", "if other, describe here", (IF(E10="Other", "if other, describe here", (IF(F10="Other", "if other, describe here", " ")))))</f>
        <v xml:space="preserve"> </v>
      </c>
      <c r="K10" s="149"/>
      <c r="L10" s="26"/>
      <c r="M10" s="129" t="s">
        <v>91</v>
      </c>
      <c r="N10" s="129" t="s">
        <v>92</v>
      </c>
      <c r="O10" s="127"/>
      <c r="P10" s="127" t="s">
        <v>93</v>
      </c>
    </row>
    <row r="11" spans="1:16" ht="12.75" customHeight="1" thickBot="1" x14ac:dyDescent="0.3">
      <c r="A11" s="26"/>
      <c r="B11" s="26"/>
      <c r="C11" s="26"/>
      <c r="D11" s="26"/>
      <c r="E11" s="26"/>
      <c r="F11" s="26"/>
      <c r="G11" s="26"/>
      <c r="H11" s="26"/>
      <c r="I11" s="26"/>
      <c r="J11" s="26"/>
      <c r="K11" s="26"/>
      <c r="L11" s="26"/>
      <c r="M11" s="129" t="s">
        <v>276</v>
      </c>
      <c r="N11" s="129" t="s">
        <v>96</v>
      </c>
      <c r="O11" s="127"/>
      <c r="P11" s="129" t="s">
        <v>95</v>
      </c>
    </row>
    <row r="12" spans="1:16" ht="12.75" customHeight="1" x14ac:dyDescent="0.25">
      <c r="A12" s="26"/>
      <c r="B12" s="29" t="s">
        <v>122</v>
      </c>
      <c r="C12" s="30"/>
      <c r="D12" s="30"/>
      <c r="E12" s="30"/>
      <c r="F12" s="30"/>
      <c r="G12" s="30"/>
      <c r="H12" s="30"/>
      <c r="I12" s="30"/>
      <c r="J12" s="30"/>
      <c r="K12" s="32"/>
      <c r="L12" s="26"/>
      <c r="M12" s="129" t="s">
        <v>95</v>
      </c>
      <c r="N12" s="129" t="s">
        <v>98</v>
      </c>
      <c r="O12" s="127"/>
      <c r="P12" s="129"/>
    </row>
    <row r="13" spans="1:16" ht="12.75" customHeight="1" x14ac:dyDescent="0.25">
      <c r="A13" s="26"/>
      <c r="B13" s="293" t="s">
        <v>103</v>
      </c>
      <c r="C13" s="294"/>
      <c r="D13" s="426"/>
      <c r="E13" s="405"/>
      <c r="F13" s="26"/>
      <c r="G13" s="372" t="s">
        <v>107</v>
      </c>
      <c r="H13" s="362"/>
      <c r="I13" s="363"/>
      <c r="J13" s="388"/>
      <c r="K13" s="385"/>
      <c r="L13" s="26"/>
      <c r="M13" s="129" t="s">
        <v>97</v>
      </c>
      <c r="N13" s="129" t="s">
        <v>95</v>
      </c>
      <c r="O13" s="127"/>
      <c r="P13" s="127"/>
    </row>
    <row r="14" spans="1:16" ht="12.75" customHeight="1" x14ac:dyDescent="0.25">
      <c r="A14" s="26"/>
      <c r="B14" s="293" t="s">
        <v>106</v>
      </c>
      <c r="C14" s="294"/>
      <c r="D14" s="388"/>
      <c r="E14" s="405"/>
      <c r="F14" s="26"/>
      <c r="G14" s="372" t="s">
        <v>110</v>
      </c>
      <c r="H14" s="362"/>
      <c r="I14" s="363"/>
      <c r="J14" s="370"/>
      <c r="K14" s="371"/>
      <c r="L14" s="26"/>
      <c r="M14" s="128" t="s">
        <v>100</v>
      </c>
      <c r="N14" s="127"/>
      <c r="O14" s="127"/>
      <c r="P14" s="128" t="s">
        <v>102</v>
      </c>
    </row>
    <row r="15" spans="1:16" ht="13.5" customHeight="1" x14ac:dyDescent="0.25">
      <c r="A15" s="26"/>
      <c r="B15" s="293" t="s">
        <v>109</v>
      </c>
      <c r="C15" s="294"/>
      <c r="D15" s="388"/>
      <c r="E15" s="405"/>
      <c r="F15" s="26"/>
      <c r="G15" s="294" t="s">
        <v>114</v>
      </c>
      <c r="H15" s="294"/>
      <c r="I15" s="294"/>
      <c r="J15" s="370"/>
      <c r="K15" s="371"/>
      <c r="L15" s="26"/>
      <c r="M15" s="129" t="s">
        <v>79</v>
      </c>
      <c r="N15" s="128" t="s">
        <v>105</v>
      </c>
      <c r="O15" s="127"/>
      <c r="P15" s="129" t="s">
        <v>71</v>
      </c>
    </row>
    <row r="16" spans="1:16" ht="12.75" customHeight="1" x14ac:dyDescent="0.25">
      <c r="A16" s="26"/>
      <c r="B16" s="293" t="s">
        <v>113</v>
      </c>
      <c r="C16" s="294"/>
      <c r="D16" s="388"/>
      <c r="E16" s="405"/>
      <c r="F16" s="26"/>
      <c r="G16" s="294" t="s">
        <v>130</v>
      </c>
      <c r="H16" s="294"/>
      <c r="I16" s="294"/>
      <c r="J16" s="466"/>
      <c r="K16" s="371"/>
      <c r="L16" s="26"/>
      <c r="M16" s="129" t="s">
        <v>276</v>
      </c>
      <c r="N16" s="129" t="s">
        <v>108</v>
      </c>
      <c r="O16" s="127"/>
      <c r="P16" s="129" t="s">
        <v>76</v>
      </c>
    </row>
    <row r="17" spans="1:16" ht="12.75" customHeight="1" x14ac:dyDescent="0.25">
      <c r="A17" s="26"/>
      <c r="B17" s="293" t="s">
        <v>116</v>
      </c>
      <c r="C17" s="294"/>
      <c r="D17" s="406"/>
      <c r="E17" s="387"/>
      <c r="F17" s="26"/>
      <c r="G17" s="373" t="s">
        <v>133</v>
      </c>
      <c r="H17" s="374"/>
      <c r="I17" s="374"/>
      <c r="J17" s="374"/>
      <c r="K17" s="73"/>
      <c r="L17" s="26"/>
      <c r="M17" s="129" t="s">
        <v>10</v>
      </c>
      <c r="N17" s="129" t="s">
        <v>111</v>
      </c>
      <c r="O17" s="127"/>
      <c r="P17" s="129" t="s">
        <v>112</v>
      </c>
    </row>
    <row r="18" spans="1:16" ht="12.75" customHeight="1" x14ac:dyDescent="0.25">
      <c r="A18" s="26"/>
      <c r="B18" s="422" t="s">
        <v>119</v>
      </c>
      <c r="C18" s="423"/>
      <c r="D18" s="389"/>
      <c r="E18" s="390"/>
      <c r="F18" s="26"/>
      <c r="G18" s="349" t="s">
        <v>134</v>
      </c>
      <c r="H18" s="350"/>
      <c r="I18" s="350"/>
      <c r="J18" s="350"/>
      <c r="K18" s="400"/>
      <c r="L18" s="26"/>
      <c r="M18" s="129" t="s">
        <v>11</v>
      </c>
      <c r="N18" s="129" t="s">
        <v>115</v>
      </c>
      <c r="O18" s="127"/>
      <c r="P18" s="129"/>
    </row>
    <row r="19" spans="1:16" ht="39.6" customHeight="1" thickBot="1" x14ac:dyDescent="0.3">
      <c r="A19" s="26"/>
      <c r="B19" s="391"/>
      <c r="C19" s="392"/>
      <c r="D19" s="392"/>
      <c r="E19" s="392"/>
      <c r="F19" s="34"/>
      <c r="G19" s="378"/>
      <c r="H19" s="379"/>
      <c r="I19" s="379"/>
      <c r="J19" s="379"/>
      <c r="K19" s="380"/>
      <c r="L19" s="26"/>
      <c r="M19" s="129" t="s">
        <v>87</v>
      </c>
      <c r="N19" s="129" t="s">
        <v>118</v>
      </c>
      <c r="O19" s="127"/>
      <c r="P19" s="127"/>
    </row>
    <row r="20" spans="1:16" ht="12.75" customHeight="1" thickBot="1" x14ac:dyDescent="0.3">
      <c r="A20" s="26"/>
      <c r="B20" s="26"/>
      <c r="C20" s="26"/>
      <c r="D20" s="26"/>
      <c r="E20" s="26"/>
      <c r="F20" s="26"/>
      <c r="G20" s="26"/>
      <c r="H20" s="26"/>
      <c r="I20" s="26"/>
      <c r="J20" s="26"/>
      <c r="K20" s="26"/>
      <c r="L20" s="26"/>
      <c r="M20" s="129" t="s">
        <v>91</v>
      </c>
      <c r="N20" s="129" t="s">
        <v>95</v>
      </c>
      <c r="O20" s="127"/>
      <c r="P20" s="127"/>
    </row>
    <row r="21" spans="1:16" x14ac:dyDescent="0.25">
      <c r="A21" s="26"/>
      <c r="B21" s="393" t="s">
        <v>160</v>
      </c>
      <c r="C21" s="394"/>
      <c r="D21" s="394"/>
      <c r="E21" s="414" t="s">
        <v>277</v>
      </c>
      <c r="F21" s="414"/>
      <c r="G21" s="414"/>
      <c r="H21" s="414"/>
      <c r="I21" s="414"/>
      <c r="J21" s="414"/>
      <c r="K21" s="415"/>
      <c r="L21" s="26"/>
      <c r="M21" s="129" t="s">
        <v>95</v>
      </c>
      <c r="N21" s="127"/>
      <c r="O21" s="127"/>
      <c r="P21" s="127"/>
    </row>
    <row r="22" spans="1:16" ht="12.75" customHeight="1" x14ac:dyDescent="0.25">
      <c r="A22" s="26"/>
      <c r="B22" s="293" t="s">
        <v>163</v>
      </c>
      <c r="C22" s="294"/>
      <c r="D22" s="294"/>
      <c r="E22" s="56"/>
      <c r="F22" s="26"/>
      <c r="G22" s="349" t="s">
        <v>145</v>
      </c>
      <c r="H22" s="350"/>
      <c r="I22" s="351"/>
      <c r="J22" s="295"/>
      <c r="K22" s="296"/>
      <c r="L22" s="26"/>
      <c r="M22" s="129" t="s">
        <v>120</v>
      </c>
      <c r="N22" s="128" t="s">
        <v>123</v>
      </c>
      <c r="O22" s="127"/>
      <c r="P22" s="127"/>
    </row>
    <row r="23" spans="1:16" ht="13.5" customHeight="1" x14ac:dyDescent="0.25">
      <c r="A23" s="26"/>
      <c r="B23" s="293" t="s">
        <v>121</v>
      </c>
      <c r="C23" s="294"/>
      <c r="D23" s="294"/>
      <c r="E23" s="56"/>
      <c r="F23" s="26"/>
      <c r="G23" s="294" t="s">
        <v>135</v>
      </c>
      <c r="H23" s="294"/>
      <c r="I23" s="294"/>
      <c r="J23" s="403"/>
      <c r="K23" s="404"/>
      <c r="L23" s="26"/>
      <c r="M23" s="128" t="s">
        <v>121</v>
      </c>
      <c r="N23" s="129" t="s">
        <v>125</v>
      </c>
      <c r="O23" s="127"/>
      <c r="P23" s="127"/>
    </row>
    <row r="24" spans="1:16" ht="12.75" customHeight="1" x14ac:dyDescent="0.25">
      <c r="A24" s="26"/>
      <c r="B24" s="395" t="s">
        <v>150</v>
      </c>
      <c r="C24" s="396"/>
      <c r="D24" s="396"/>
      <c r="E24" s="57"/>
      <c r="F24" s="26"/>
      <c r="G24" s="294" t="s">
        <v>151</v>
      </c>
      <c r="H24" s="367"/>
      <c r="I24" s="367"/>
      <c r="J24" s="389"/>
      <c r="K24" s="369"/>
      <c r="L24" s="26"/>
      <c r="M24" s="129" t="s">
        <v>9</v>
      </c>
      <c r="N24" s="129" t="s">
        <v>127</v>
      </c>
      <c r="O24" s="127"/>
      <c r="P24" s="130">
        <v>36526</v>
      </c>
    </row>
    <row r="25" spans="1:16" ht="12.75" customHeight="1" x14ac:dyDescent="0.25">
      <c r="A25" s="26"/>
      <c r="B25" s="293" t="s">
        <v>153</v>
      </c>
      <c r="C25" s="294"/>
      <c r="D25" s="294"/>
      <c r="E25" s="66"/>
      <c r="F25" s="26"/>
      <c r="G25" s="399" t="s">
        <v>145</v>
      </c>
      <c r="H25" s="399"/>
      <c r="I25" s="399"/>
      <c r="J25" s="401"/>
      <c r="K25" s="402"/>
      <c r="L25" s="26"/>
      <c r="M25" s="129" t="s">
        <v>124</v>
      </c>
      <c r="N25" s="129" t="s">
        <v>129</v>
      </c>
      <c r="O25" s="127"/>
      <c r="P25" s="130">
        <v>2958101</v>
      </c>
    </row>
    <row r="26" spans="1:16" ht="12.75" customHeight="1" x14ac:dyDescent="0.25">
      <c r="A26" s="26"/>
      <c r="B26" s="293" t="s">
        <v>155</v>
      </c>
      <c r="C26" s="294"/>
      <c r="D26" s="294"/>
      <c r="E26" s="66"/>
      <c r="F26" s="77"/>
      <c r="G26" s="372" t="s">
        <v>156</v>
      </c>
      <c r="H26" s="362"/>
      <c r="I26" s="363"/>
      <c r="J26" s="66"/>
      <c r="K26" s="82" t="s">
        <v>157</v>
      </c>
      <c r="L26" s="26"/>
      <c r="M26" s="129" t="s">
        <v>126</v>
      </c>
      <c r="N26" s="129" t="s">
        <v>132</v>
      </c>
      <c r="O26" s="127"/>
      <c r="P26" s="127"/>
    </row>
    <row r="27" spans="1:16" ht="12.75" customHeight="1" x14ac:dyDescent="0.25">
      <c r="A27" s="26"/>
      <c r="B27" s="397" t="s">
        <v>171</v>
      </c>
      <c r="C27" s="398"/>
      <c r="D27" s="398"/>
      <c r="E27" s="398"/>
      <c r="F27" s="398"/>
      <c r="G27" s="398"/>
      <c r="H27" s="498"/>
      <c r="I27" s="498"/>
      <c r="J27" s="498"/>
      <c r="K27" s="499"/>
      <c r="L27" s="26"/>
      <c r="M27" s="129" t="s">
        <v>128</v>
      </c>
      <c r="N27" s="129" t="s">
        <v>95</v>
      </c>
      <c r="O27" s="127"/>
      <c r="P27" s="127"/>
    </row>
    <row r="28" spans="1:16" ht="12.75" customHeight="1" thickBot="1" x14ac:dyDescent="0.3">
      <c r="A28" s="26"/>
      <c r="B28" s="75"/>
      <c r="C28" s="76"/>
      <c r="D28" s="76"/>
      <c r="E28" s="76"/>
      <c r="F28" s="76"/>
      <c r="G28" s="76"/>
      <c r="H28" s="76"/>
      <c r="I28" s="76"/>
      <c r="J28" s="76"/>
      <c r="K28" s="78"/>
      <c r="L28" s="26"/>
      <c r="M28" s="129" t="s">
        <v>131</v>
      </c>
      <c r="N28" s="127"/>
      <c r="O28" s="127"/>
      <c r="P28" s="127"/>
    </row>
    <row r="29" spans="1:16" ht="16.2" customHeight="1" thickBot="1" x14ac:dyDescent="0.3">
      <c r="A29" s="26"/>
      <c r="B29" s="26"/>
      <c r="C29" s="26"/>
      <c r="D29" s="26"/>
      <c r="E29" s="26"/>
      <c r="F29" s="26"/>
      <c r="G29" s="26"/>
      <c r="H29" s="26"/>
      <c r="I29" s="26"/>
      <c r="J29" s="26"/>
      <c r="K29" s="26"/>
      <c r="L29" s="26"/>
      <c r="M29" s="129"/>
      <c r="N29" s="127"/>
      <c r="O29" s="127"/>
      <c r="P29" s="128" t="s">
        <v>137</v>
      </c>
    </row>
    <row r="30" spans="1:16" ht="14.4" x14ac:dyDescent="0.3">
      <c r="A30" s="26"/>
      <c r="B30" s="29" t="s">
        <v>175</v>
      </c>
      <c r="C30" s="30"/>
      <c r="D30" s="30"/>
      <c r="E30" s="30"/>
      <c r="F30" s="30"/>
      <c r="G30" s="30"/>
      <c r="H30" s="30"/>
      <c r="I30" s="30"/>
      <c r="J30" s="30"/>
      <c r="K30" s="32"/>
      <c r="L30" s="26"/>
      <c r="M30" s="128" t="s">
        <v>135</v>
      </c>
      <c r="N30" s="127"/>
      <c r="O30" s="127"/>
      <c r="P30" s="131" t="s">
        <v>139</v>
      </c>
    </row>
    <row r="31" spans="1:16" ht="12.75" customHeight="1" x14ac:dyDescent="0.3">
      <c r="A31" s="26"/>
      <c r="B31" s="293" t="s">
        <v>178</v>
      </c>
      <c r="C31" s="294"/>
      <c r="D31" s="294"/>
      <c r="E31" s="66"/>
      <c r="F31" s="26"/>
      <c r="G31" s="372" t="s">
        <v>179</v>
      </c>
      <c r="H31" s="362"/>
      <c r="I31" s="363"/>
      <c r="J31" s="319"/>
      <c r="K31" s="404"/>
      <c r="L31" s="26"/>
      <c r="M31" s="129" t="s">
        <v>136</v>
      </c>
      <c r="N31" s="128" t="s">
        <v>142</v>
      </c>
      <c r="O31" s="127"/>
      <c r="P31" s="132" t="s">
        <v>143</v>
      </c>
    </row>
    <row r="32" spans="1:16" ht="12.75" customHeight="1" x14ac:dyDescent="0.3">
      <c r="A32" s="26"/>
      <c r="B32" s="293" t="s">
        <v>82</v>
      </c>
      <c r="C32" s="294"/>
      <c r="D32" s="294"/>
      <c r="E32" s="66"/>
      <c r="F32" s="26"/>
      <c r="G32" s="349" t="s">
        <v>145</v>
      </c>
      <c r="H32" s="350"/>
      <c r="I32" s="351"/>
      <c r="J32" s="295"/>
      <c r="K32" s="296"/>
      <c r="L32" s="26"/>
      <c r="M32" s="129" t="s">
        <v>138</v>
      </c>
      <c r="N32" s="129" t="s">
        <v>98</v>
      </c>
      <c r="O32" s="127"/>
      <c r="P32" s="132" t="s">
        <v>147</v>
      </c>
    </row>
    <row r="33" spans="1:16" ht="12.75" customHeight="1" x14ac:dyDescent="0.3">
      <c r="A33" s="26"/>
      <c r="B33" s="293" t="s">
        <v>181</v>
      </c>
      <c r="C33" s="294"/>
      <c r="D33" s="294"/>
      <c r="E33" s="66"/>
      <c r="F33" s="26"/>
      <c r="G33" s="349" t="s">
        <v>182</v>
      </c>
      <c r="H33" s="350"/>
      <c r="I33" s="351"/>
      <c r="J33" s="295"/>
      <c r="K33" s="296"/>
      <c r="L33" s="26"/>
      <c r="M33" s="129" t="s">
        <v>141</v>
      </c>
      <c r="N33" s="127">
        <v>1</v>
      </c>
      <c r="O33" s="127"/>
      <c r="P33" s="132" t="s">
        <v>149</v>
      </c>
    </row>
    <row r="34" spans="1:16" ht="12.75" customHeight="1" x14ac:dyDescent="0.3">
      <c r="A34" s="26"/>
      <c r="B34" s="293" t="s">
        <v>183</v>
      </c>
      <c r="C34" s="294"/>
      <c r="D34" s="294"/>
      <c r="E34" s="66"/>
      <c r="F34" s="26"/>
      <c r="G34" s="26"/>
      <c r="H34" s="26"/>
      <c r="I34" s="26"/>
      <c r="J34" s="26"/>
      <c r="K34" s="33"/>
      <c r="L34" s="26"/>
      <c r="M34" s="129" t="s">
        <v>146</v>
      </c>
      <c r="N34" s="127">
        <v>2</v>
      </c>
      <c r="O34" s="127"/>
      <c r="P34" s="132" t="s">
        <v>152</v>
      </c>
    </row>
    <row r="35" spans="1:16" ht="12.75" customHeight="1" x14ac:dyDescent="0.3">
      <c r="A35" s="26"/>
      <c r="B35" s="293" t="s">
        <v>105</v>
      </c>
      <c r="C35" s="294"/>
      <c r="D35" s="294"/>
      <c r="E35" s="57"/>
      <c r="F35" s="26"/>
      <c r="G35" s="349" t="s">
        <v>145</v>
      </c>
      <c r="H35" s="350"/>
      <c r="I35" s="351"/>
      <c r="J35" s="295"/>
      <c r="K35" s="296"/>
      <c r="L35" s="26"/>
      <c r="M35" s="129" t="s">
        <v>148</v>
      </c>
      <c r="N35" s="127">
        <v>3</v>
      </c>
      <c r="O35" s="127"/>
      <c r="P35" s="132" t="s">
        <v>154</v>
      </c>
    </row>
    <row r="36" spans="1:16" ht="12.75" customHeight="1" x14ac:dyDescent="0.3">
      <c r="A36" s="26"/>
      <c r="B36" s="293" t="s">
        <v>123</v>
      </c>
      <c r="C36" s="294"/>
      <c r="D36" s="294"/>
      <c r="E36" s="57"/>
      <c r="F36" s="26"/>
      <c r="G36" s="349" t="s">
        <v>145</v>
      </c>
      <c r="H36" s="350"/>
      <c r="I36" s="351"/>
      <c r="J36" s="295"/>
      <c r="K36" s="296"/>
      <c r="L36" s="26"/>
      <c r="M36" s="129" t="s">
        <v>95</v>
      </c>
      <c r="N36" s="127">
        <v>4</v>
      </c>
      <c r="O36" s="127"/>
      <c r="P36" s="132" t="s">
        <v>158</v>
      </c>
    </row>
    <row r="37" spans="1:16" ht="12.75" customHeight="1" x14ac:dyDescent="0.3">
      <c r="A37" s="26"/>
      <c r="B37" s="293" t="s">
        <v>159</v>
      </c>
      <c r="C37" s="294"/>
      <c r="D37" s="294"/>
      <c r="E37" s="57"/>
      <c r="F37" s="26"/>
      <c r="G37" s="349" t="s">
        <v>145</v>
      </c>
      <c r="H37" s="350"/>
      <c r="I37" s="351"/>
      <c r="J37" s="295"/>
      <c r="K37" s="296"/>
      <c r="L37" s="26"/>
      <c r="M37" s="129"/>
      <c r="N37" s="127">
        <v>5</v>
      </c>
      <c r="O37" s="127"/>
      <c r="P37" s="132"/>
    </row>
    <row r="38" spans="1:16" ht="12.75" customHeight="1" thickBot="1" x14ac:dyDescent="0.35">
      <c r="A38" s="26"/>
      <c r="B38" s="309" t="s">
        <v>173</v>
      </c>
      <c r="C38" s="310"/>
      <c r="D38" s="310"/>
      <c r="E38" s="70"/>
      <c r="F38" s="34"/>
      <c r="G38" s="298" t="s">
        <v>145</v>
      </c>
      <c r="H38" s="299"/>
      <c r="I38" s="300"/>
      <c r="J38" s="301"/>
      <c r="K38" s="302"/>
      <c r="L38" s="26"/>
      <c r="M38" s="127"/>
      <c r="N38" s="127">
        <v>6</v>
      </c>
      <c r="O38" s="127"/>
      <c r="P38" s="133" t="s">
        <v>162</v>
      </c>
    </row>
    <row r="39" spans="1:16" ht="12.75" customHeight="1" thickBot="1" x14ac:dyDescent="0.35">
      <c r="A39" s="26"/>
      <c r="B39" s="26"/>
      <c r="C39" s="26"/>
      <c r="D39" s="26"/>
      <c r="E39" s="26"/>
      <c r="F39" s="26"/>
      <c r="G39" s="26"/>
      <c r="H39" s="26"/>
      <c r="I39" s="26"/>
      <c r="J39" s="26"/>
      <c r="K39" s="26"/>
      <c r="L39" s="26"/>
      <c r="M39" s="128" t="s">
        <v>159</v>
      </c>
      <c r="N39" s="127">
        <v>7</v>
      </c>
      <c r="O39" s="127"/>
      <c r="P39" s="131" t="s">
        <v>139</v>
      </c>
    </row>
    <row r="40" spans="1:16" ht="12.75" customHeight="1" x14ac:dyDescent="0.3">
      <c r="A40" s="26"/>
      <c r="B40" s="311"/>
      <c r="C40" s="311"/>
      <c r="D40" s="311"/>
      <c r="E40" s="311"/>
      <c r="F40" s="311"/>
      <c r="G40" s="311"/>
      <c r="H40" s="311"/>
      <c r="I40" s="311"/>
      <c r="J40" s="311"/>
      <c r="K40" s="311"/>
      <c r="L40" s="26"/>
      <c r="M40" s="129"/>
      <c r="N40" s="127">
        <v>8</v>
      </c>
      <c r="O40" s="127"/>
      <c r="P40" s="132" t="s">
        <v>166</v>
      </c>
    </row>
    <row r="41" spans="1:16" ht="12.75" customHeight="1" x14ac:dyDescent="0.3">
      <c r="A41" s="26"/>
      <c r="B41" s="26"/>
      <c r="C41" s="26"/>
      <c r="D41" s="26"/>
      <c r="E41" s="26"/>
      <c r="F41" s="26"/>
      <c r="G41" s="26"/>
      <c r="H41" s="26"/>
      <c r="I41" s="26"/>
      <c r="J41" s="26"/>
      <c r="K41" s="26"/>
      <c r="L41" s="26"/>
      <c r="M41" s="129" t="s">
        <v>164</v>
      </c>
      <c r="N41" s="127">
        <v>9</v>
      </c>
      <c r="O41" s="127"/>
      <c r="P41" s="132" t="s">
        <v>168</v>
      </c>
    </row>
    <row r="42" spans="1:16" ht="12.75" customHeight="1" thickBot="1" x14ac:dyDescent="0.35">
      <c r="A42" s="26"/>
      <c r="B42" s="28" t="s">
        <v>278</v>
      </c>
      <c r="C42" s="26"/>
      <c r="D42" s="26"/>
      <c r="E42" s="26"/>
      <c r="F42" s="26"/>
      <c r="G42" s="26"/>
      <c r="H42" s="26"/>
      <c r="I42" s="26"/>
      <c r="J42" s="26"/>
      <c r="K42" s="26"/>
      <c r="L42" s="26"/>
      <c r="M42" s="129" t="s">
        <v>165</v>
      </c>
      <c r="N42" s="127">
        <v>10</v>
      </c>
      <c r="O42" s="127"/>
      <c r="P42" s="132" t="s">
        <v>170</v>
      </c>
    </row>
    <row r="43" spans="1:16" ht="12.75" customHeight="1" x14ac:dyDescent="0.3">
      <c r="A43" s="26"/>
      <c r="B43" s="501"/>
      <c r="C43" s="502"/>
      <c r="D43" s="502"/>
      <c r="E43" s="502"/>
      <c r="F43" s="502"/>
      <c r="G43" s="502"/>
      <c r="H43" s="502"/>
      <c r="I43" s="502"/>
      <c r="J43" s="502"/>
      <c r="K43" s="503"/>
      <c r="L43" s="26"/>
      <c r="M43" s="129" t="s">
        <v>167</v>
      </c>
      <c r="N43" s="127">
        <v>11</v>
      </c>
      <c r="O43" s="127"/>
      <c r="P43" s="132" t="s">
        <v>158</v>
      </c>
    </row>
    <row r="44" spans="1:16" ht="12.75" customHeight="1" x14ac:dyDescent="0.3">
      <c r="A44" s="26"/>
      <c r="B44" s="504"/>
      <c r="C44" s="505"/>
      <c r="D44" s="505"/>
      <c r="E44" s="505"/>
      <c r="F44" s="505"/>
      <c r="G44" s="505"/>
      <c r="H44" s="505"/>
      <c r="I44" s="505"/>
      <c r="J44" s="505"/>
      <c r="K44" s="506"/>
      <c r="L44" s="26"/>
      <c r="M44" s="129" t="s">
        <v>169</v>
      </c>
      <c r="N44" s="127">
        <v>12</v>
      </c>
      <c r="O44" s="127"/>
      <c r="P44" s="132"/>
    </row>
    <row r="45" spans="1:16" ht="12.75" customHeight="1" thickBot="1" x14ac:dyDescent="0.3">
      <c r="A45" s="26"/>
      <c r="B45" s="507"/>
      <c r="C45" s="508"/>
      <c r="D45" s="508"/>
      <c r="E45" s="508"/>
      <c r="F45" s="508"/>
      <c r="G45" s="508"/>
      <c r="H45" s="508"/>
      <c r="I45" s="508"/>
      <c r="J45" s="508"/>
      <c r="K45" s="509"/>
      <c r="L45" s="26"/>
      <c r="M45" s="129" t="s">
        <v>95</v>
      </c>
      <c r="N45" s="127">
        <v>13</v>
      </c>
      <c r="O45" s="127"/>
      <c r="P45" s="127"/>
    </row>
    <row r="46" spans="1:16" ht="7.5" customHeight="1" x14ac:dyDescent="0.25">
      <c r="A46" s="26"/>
      <c r="B46" s="30"/>
      <c r="C46" s="30"/>
      <c r="D46" s="30"/>
      <c r="E46" s="31"/>
      <c r="F46" s="30"/>
      <c r="G46" s="30"/>
      <c r="H46" s="30"/>
      <c r="I46" s="30"/>
      <c r="J46" s="30"/>
      <c r="K46" s="30"/>
      <c r="L46" s="26"/>
      <c r="M46" s="127"/>
      <c r="N46" s="127">
        <v>14</v>
      </c>
      <c r="O46" s="127"/>
      <c r="P46" s="127"/>
    </row>
    <row r="47" spans="1:16" ht="12.75" customHeight="1" x14ac:dyDescent="0.25">
      <c r="A47" s="26"/>
      <c r="B47" s="26"/>
      <c r="C47" s="26"/>
      <c r="D47" s="26"/>
      <c r="E47" s="53" t="s">
        <v>240</v>
      </c>
      <c r="F47" s="26"/>
      <c r="G47" s="26"/>
      <c r="H47" s="26"/>
      <c r="I47" s="26"/>
      <c r="J47" s="26"/>
      <c r="K47" s="26"/>
      <c r="L47" s="26"/>
      <c r="M47" s="128" t="s">
        <v>173</v>
      </c>
      <c r="N47" s="127">
        <v>15</v>
      </c>
      <c r="O47" s="127"/>
      <c r="P47" s="128" t="s">
        <v>177</v>
      </c>
    </row>
    <row r="48" spans="1:16" ht="13.5" customHeight="1" x14ac:dyDescent="0.25">
      <c r="A48" s="26"/>
      <c r="B48" s="26"/>
      <c r="C48" s="26"/>
      <c r="D48" s="26"/>
      <c r="E48" s="26"/>
      <c r="F48" s="26"/>
      <c r="G48" s="26"/>
      <c r="H48" s="26"/>
      <c r="I48" s="26"/>
      <c r="J48" s="26"/>
      <c r="K48" s="26"/>
      <c r="L48" s="26"/>
      <c r="M48" s="129" t="s">
        <v>174</v>
      </c>
      <c r="N48" s="127">
        <v>16</v>
      </c>
      <c r="O48" s="127"/>
      <c r="P48" s="127">
        <f>'Results Table'!K34</f>
        <v>0</v>
      </c>
    </row>
    <row r="49" spans="1:16" ht="54" customHeight="1" x14ac:dyDescent="0.25">
      <c r="A49" s="26"/>
      <c r="B49" s="500" t="s">
        <v>279</v>
      </c>
      <c r="C49" s="500"/>
      <c r="D49" s="500"/>
      <c r="E49" s="500"/>
      <c r="F49" s="500"/>
      <c r="G49" s="500"/>
      <c r="H49" s="500"/>
      <c r="I49" s="500"/>
      <c r="J49" s="500"/>
      <c r="K49" s="500"/>
      <c r="L49" s="26"/>
      <c r="M49" s="129" t="s">
        <v>176</v>
      </c>
      <c r="N49" s="127">
        <v>17</v>
      </c>
      <c r="O49" s="127"/>
      <c r="P49" s="127" t="str">
        <f>'Results Table'!K36</f>
        <v>-</v>
      </c>
    </row>
    <row r="50" spans="1:16" ht="12.75" customHeight="1" x14ac:dyDescent="0.25">
      <c r="A50" s="26"/>
      <c r="L50" s="26"/>
      <c r="M50" s="129" t="s">
        <v>180</v>
      </c>
      <c r="N50" s="127">
        <v>18</v>
      </c>
      <c r="O50" s="127"/>
      <c r="P50" s="127" t="str">
        <f>'Results Table'!K37</f>
        <v>-</v>
      </c>
    </row>
    <row r="51" spans="1:16" ht="12.75" customHeight="1" x14ac:dyDescent="0.25">
      <c r="A51" s="26"/>
      <c r="L51" s="26"/>
      <c r="M51" s="129" t="s">
        <v>167</v>
      </c>
      <c r="N51" s="127"/>
      <c r="O51" s="127"/>
      <c r="P51" s="127">
        <f>'Results Table'!K38</f>
        <v>0</v>
      </c>
    </row>
    <row r="52" spans="1:16" ht="12.75" customHeight="1" x14ac:dyDescent="0.25">
      <c r="A52" s="26"/>
      <c r="L52" s="26"/>
      <c r="M52" s="129" t="s">
        <v>95</v>
      </c>
      <c r="N52" s="127"/>
      <c r="O52" s="127"/>
      <c r="P52" s="127" t="str">
        <f>'Results Table'!K39</f>
        <v>-</v>
      </c>
    </row>
    <row r="53" spans="1:16" ht="12.75" customHeight="1" x14ac:dyDescent="0.25">
      <c r="A53" s="26"/>
      <c r="L53" s="26"/>
      <c r="M53" s="129"/>
      <c r="N53" s="128" t="s">
        <v>184</v>
      </c>
      <c r="O53" s="127"/>
      <c r="P53" s="129" t="s">
        <v>185</v>
      </c>
    </row>
    <row r="54" spans="1:16" ht="12.75" customHeight="1" x14ac:dyDescent="0.3">
      <c r="A54" s="26"/>
      <c r="L54" s="26"/>
      <c r="M54" s="127"/>
      <c r="N54" s="134"/>
      <c r="O54" s="127"/>
      <c r="P54" s="127"/>
    </row>
    <row r="55" spans="1:16" ht="12.75" customHeight="1" x14ac:dyDescent="0.3">
      <c r="A55" s="26"/>
      <c r="L55" s="26"/>
      <c r="M55" s="127"/>
      <c r="N55" s="134" t="s">
        <v>188</v>
      </c>
      <c r="O55" s="127"/>
      <c r="P55" s="127"/>
    </row>
    <row r="56" spans="1:16" ht="12.75" customHeight="1" x14ac:dyDescent="0.3">
      <c r="A56" s="26"/>
      <c r="L56" s="26"/>
      <c r="M56" s="135" t="s">
        <v>186</v>
      </c>
      <c r="N56" s="134" t="s">
        <v>190</v>
      </c>
      <c r="O56" s="127"/>
      <c r="P56" s="128"/>
    </row>
    <row r="57" spans="1:16" ht="14.1" customHeight="1" x14ac:dyDescent="0.3">
      <c r="A57" s="26"/>
      <c r="L57" s="26"/>
      <c r="M57" s="129" t="s">
        <v>187</v>
      </c>
      <c r="N57" s="134" t="s">
        <v>193</v>
      </c>
      <c r="O57" s="127"/>
      <c r="P57" s="128" t="s">
        <v>194</v>
      </c>
    </row>
    <row r="58" spans="1:16" ht="16.05" customHeight="1" x14ac:dyDescent="0.3">
      <c r="A58" s="26"/>
      <c r="L58" s="26"/>
      <c r="M58" s="129" t="s">
        <v>189</v>
      </c>
      <c r="N58" s="134" t="s">
        <v>197</v>
      </c>
      <c r="O58" s="127"/>
      <c r="P58" s="129" t="s">
        <v>280</v>
      </c>
    </row>
    <row r="59" spans="1:16" ht="16.05" customHeight="1" x14ac:dyDescent="0.3">
      <c r="A59" s="26"/>
      <c r="L59" s="26"/>
      <c r="M59" s="129" t="s">
        <v>192</v>
      </c>
      <c r="N59" s="134" t="s">
        <v>202</v>
      </c>
      <c r="O59" s="127"/>
      <c r="P59" s="129" t="s">
        <v>203</v>
      </c>
    </row>
    <row r="60" spans="1:16" ht="12.6" customHeight="1" x14ac:dyDescent="0.3">
      <c r="A60" s="26"/>
      <c r="L60" s="26"/>
      <c r="M60" s="129" t="s">
        <v>196</v>
      </c>
      <c r="N60" s="134" t="s">
        <v>205</v>
      </c>
      <c r="O60" s="127"/>
      <c r="P60" s="129" t="s">
        <v>206</v>
      </c>
    </row>
    <row r="61" spans="1:16" ht="12.75" customHeight="1" x14ac:dyDescent="0.3">
      <c r="A61" s="26"/>
      <c r="L61" s="26"/>
      <c r="M61" s="129" t="s">
        <v>201</v>
      </c>
      <c r="N61" s="134" t="s">
        <v>209</v>
      </c>
      <c r="O61" s="127"/>
      <c r="P61" s="129"/>
    </row>
    <row r="62" spans="1:16" ht="12.75" customHeight="1" x14ac:dyDescent="0.3">
      <c r="A62" s="26"/>
      <c r="L62" s="26"/>
      <c r="M62" s="129" t="s">
        <v>95</v>
      </c>
      <c r="N62" s="134" t="s">
        <v>212</v>
      </c>
      <c r="O62" s="127"/>
      <c r="P62" s="127"/>
    </row>
    <row r="63" spans="1:16" ht="12.75" customHeight="1" x14ac:dyDescent="0.3">
      <c r="A63" s="26"/>
      <c r="L63" s="26"/>
      <c r="M63" s="127"/>
      <c r="N63" s="134" t="s">
        <v>214</v>
      </c>
      <c r="O63" s="127"/>
      <c r="P63" s="127"/>
    </row>
    <row r="64" spans="1:16" ht="13.5" customHeight="1" x14ac:dyDescent="0.3">
      <c r="A64" s="26"/>
      <c r="L64" s="26"/>
      <c r="M64" s="128" t="s">
        <v>211</v>
      </c>
      <c r="N64" s="134" t="s">
        <v>216</v>
      </c>
      <c r="O64" s="127"/>
      <c r="P64" s="127"/>
    </row>
    <row r="65" spans="1:16" ht="12.75" customHeight="1" x14ac:dyDescent="0.3">
      <c r="A65" s="26"/>
      <c r="L65" s="26"/>
      <c r="M65" s="129" t="s">
        <v>187</v>
      </c>
      <c r="N65" s="134" t="s">
        <v>218</v>
      </c>
      <c r="O65" s="127"/>
      <c r="P65" s="127"/>
    </row>
    <row r="66" spans="1:16" ht="12.75" customHeight="1" x14ac:dyDescent="0.25">
      <c r="A66" s="26"/>
      <c r="L66" s="26"/>
      <c r="M66" s="129" t="s">
        <v>95</v>
      </c>
      <c r="N66" s="127" t="s">
        <v>222</v>
      </c>
      <c r="O66" s="127"/>
      <c r="P66" s="127"/>
    </row>
    <row r="67" spans="1:16" ht="12.75" customHeight="1" x14ac:dyDescent="0.3">
      <c r="A67" s="26"/>
      <c r="L67" s="26"/>
      <c r="M67" s="129"/>
      <c r="N67" s="134" t="s">
        <v>225</v>
      </c>
      <c r="O67" s="127"/>
      <c r="P67" s="127"/>
    </row>
    <row r="68" spans="1:16" ht="12.75" customHeight="1" x14ac:dyDescent="0.3">
      <c r="A68" s="26"/>
      <c r="L68" s="26"/>
      <c r="M68" s="129" t="s">
        <v>208</v>
      </c>
      <c r="N68" s="134" t="s">
        <v>95</v>
      </c>
      <c r="O68" s="127"/>
      <c r="P68" s="127"/>
    </row>
    <row r="69" spans="1:16" ht="12.75" customHeight="1" x14ac:dyDescent="0.3">
      <c r="A69" s="26"/>
      <c r="L69" s="26"/>
      <c r="M69" s="129" t="s">
        <v>95</v>
      </c>
      <c r="N69" s="134"/>
      <c r="O69" s="127"/>
      <c r="P69" s="127"/>
    </row>
    <row r="70" spans="1:16" ht="25.5" customHeight="1" x14ac:dyDescent="0.25">
      <c r="A70" s="26"/>
      <c r="L70" s="26"/>
      <c r="M70" s="129"/>
      <c r="N70" s="127"/>
      <c r="O70" s="127"/>
      <c r="P70" s="127"/>
    </row>
    <row r="71" spans="1:16" ht="15.75" customHeight="1" x14ac:dyDescent="0.3">
      <c r="A71" s="26"/>
      <c r="L71" s="26"/>
      <c r="M71" s="127"/>
      <c r="N71" s="133" t="s">
        <v>232</v>
      </c>
      <c r="O71" s="127"/>
      <c r="P71" s="127"/>
    </row>
    <row r="72" spans="1:16" ht="14.4" x14ac:dyDescent="0.3">
      <c r="A72" s="26"/>
      <c r="L72" s="26"/>
      <c r="M72" s="127"/>
      <c r="N72" s="132" t="s">
        <v>233</v>
      </c>
      <c r="O72" s="127"/>
      <c r="P72" s="127"/>
    </row>
    <row r="73" spans="1:16" ht="14.4" x14ac:dyDescent="0.3">
      <c r="A73" s="26"/>
      <c r="L73" s="26"/>
      <c r="M73" s="127"/>
      <c r="N73" s="132" t="s">
        <v>235</v>
      </c>
      <c r="O73" s="127"/>
      <c r="P73" s="127"/>
    </row>
    <row r="74" spans="1:16" ht="14.4" x14ac:dyDescent="0.3">
      <c r="A74" s="26"/>
      <c r="L74" s="26"/>
      <c r="M74" s="127"/>
      <c r="N74" s="132" t="s">
        <v>237</v>
      </c>
      <c r="O74" s="127"/>
      <c r="P74" s="127"/>
    </row>
    <row r="75" spans="1:16" ht="14.4" x14ac:dyDescent="0.3">
      <c r="A75" s="26"/>
      <c r="L75" s="26"/>
      <c r="M75" s="127"/>
      <c r="N75" s="132" t="s">
        <v>238</v>
      </c>
      <c r="O75" s="127"/>
      <c r="P75" s="127"/>
    </row>
    <row r="76" spans="1:16" x14ac:dyDescent="0.25">
      <c r="A76" s="26"/>
      <c r="L76" s="26"/>
      <c r="M76" s="127"/>
      <c r="N76" s="127"/>
      <c r="O76" s="127"/>
      <c r="P76" s="127"/>
    </row>
    <row r="77" spans="1:16" ht="14.4" x14ac:dyDescent="0.3">
      <c r="A77" s="26"/>
      <c r="L77" s="26"/>
      <c r="M77" s="127"/>
      <c r="N77" s="133" t="s">
        <v>241</v>
      </c>
      <c r="O77" s="127"/>
      <c r="P77" s="127"/>
    </row>
    <row r="78" spans="1:16" ht="14.4" x14ac:dyDescent="0.3">
      <c r="A78" s="26"/>
      <c r="L78" s="26"/>
      <c r="M78" s="128" t="s">
        <v>239</v>
      </c>
      <c r="N78" s="136" t="s">
        <v>139</v>
      </c>
      <c r="O78" s="127"/>
      <c r="P78" s="127"/>
    </row>
    <row r="79" spans="1:16" ht="13.5" customHeight="1" x14ac:dyDescent="0.25">
      <c r="A79" s="26"/>
      <c r="L79" s="26"/>
      <c r="M79" s="129" t="s">
        <v>240</v>
      </c>
      <c r="N79" s="129" t="s">
        <v>247</v>
      </c>
      <c r="O79" s="127"/>
      <c r="P79" s="127"/>
    </row>
    <row r="80" spans="1:16" ht="13.5" customHeight="1" x14ac:dyDescent="0.25">
      <c r="A80" s="26"/>
      <c r="L80" s="26"/>
      <c r="M80" s="129" t="s">
        <v>243</v>
      </c>
      <c r="N80" s="129" t="s">
        <v>251</v>
      </c>
      <c r="O80" s="127"/>
      <c r="P80" s="127"/>
    </row>
    <row r="81" spans="1:16" ht="13.5" customHeight="1" x14ac:dyDescent="0.25">
      <c r="A81" s="26"/>
      <c r="L81" s="26"/>
      <c r="M81" s="129" t="s">
        <v>246</v>
      </c>
      <c r="N81" s="129" t="s">
        <v>237</v>
      </c>
      <c r="O81" s="127"/>
      <c r="P81" s="127"/>
    </row>
    <row r="82" spans="1:16" ht="13.5" customHeight="1" x14ac:dyDescent="0.25">
      <c r="A82" s="26"/>
      <c r="L82" s="26"/>
      <c r="M82" s="129" t="s">
        <v>250</v>
      </c>
      <c r="N82" s="129" t="s">
        <v>254</v>
      </c>
      <c r="O82" s="127"/>
      <c r="P82" s="127"/>
    </row>
    <row r="83" spans="1:16" x14ac:dyDescent="0.25">
      <c r="A83" s="26"/>
      <c r="L83" s="26"/>
      <c r="M83" s="129"/>
      <c r="N83" s="127"/>
      <c r="O83" s="127"/>
      <c r="P83" s="127"/>
    </row>
    <row r="84" spans="1:16" x14ac:dyDescent="0.25">
      <c r="A84" s="26"/>
      <c r="L84" s="26"/>
    </row>
    <row r="85" spans="1:16" x14ac:dyDescent="0.25">
      <c r="A85" s="26"/>
      <c r="L85" s="26"/>
    </row>
    <row r="86" spans="1:16" x14ac:dyDescent="0.25">
      <c r="A86" s="26"/>
      <c r="L86" s="26"/>
    </row>
    <row r="87" spans="1:16" x14ac:dyDescent="0.25">
      <c r="A87" s="26"/>
      <c r="L87" s="26"/>
    </row>
    <row r="88" spans="1:16" x14ac:dyDescent="0.25">
      <c r="A88" s="26"/>
      <c r="L88" s="26"/>
    </row>
    <row r="89" spans="1:16" x14ac:dyDescent="0.25">
      <c r="A89" s="26"/>
      <c r="L89" s="26"/>
    </row>
    <row r="90" spans="1:16" x14ac:dyDescent="0.25">
      <c r="A90" s="26"/>
      <c r="L90" s="26"/>
    </row>
    <row r="91" spans="1:16" x14ac:dyDescent="0.25">
      <c r="A91" s="26"/>
      <c r="L91" s="26"/>
    </row>
    <row r="92" spans="1:16" x14ac:dyDescent="0.25">
      <c r="A92" s="26"/>
      <c r="L92" s="26"/>
    </row>
    <row r="93" spans="1:16" x14ac:dyDescent="0.25">
      <c r="A93" s="26"/>
      <c r="L93" s="26"/>
    </row>
    <row r="94" spans="1:16" x14ac:dyDescent="0.25">
      <c r="A94" s="26"/>
      <c r="L94" s="26"/>
    </row>
    <row r="95" spans="1:16" x14ac:dyDescent="0.25">
      <c r="A95" s="26"/>
      <c r="L95" s="26"/>
    </row>
    <row r="96" spans="1:16" x14ac:dyDescent="0.25">
      <c r="A96" s="26"/>
      <c r="L96" s="26"/>
    </row>
    <row r="97" spans="1:12" ht="39.75" customHeight="1" x14ac:dyDescent="0.25">
      <c r="A97" s="26"/>
      <c r="L97" s="26"/>
    </row>
    <row r="98" spans="1:12" ht="12.75" customHeight="1" x14ac:dyDescent="0.25">
      <c r="A98" s="26"/>
      <c r="L98" s="26"/>
    </row>
    <row r="99" spans="1:12" x14ac:dyDescent="0.25">
      <c r="A99" s="26"/>
      <c r="L99" s="26"/>
    </row>
    <row r="100" spans="1:12" ht="27.75" customHeight="1" x14ac:dyDescent="0.25">
      <c r="A100" s="26"/>
      <c r="L100" s="26"/>
    </row>
    <row r="101" spans="1:12" ht="19.5" customHeight="1" x14ac:dyDescent="0.25">
      <c r="A101" s="26"/>
      <c r="L101" s="26"/>
    </row>
    <row r="102" spans="1:12" x14ac:dyDescent="0.25">
      <c r="A102" s="26"/>
      <c r="L102" s="26"/>
    </row>
    <row r="103" spans="1:12" ht="18" customHeight="1" x14ac:dyDescent="0.25">
      <c r="A103" s="26"/>
      <c r="L103" s="26"/>
    </row>
    <row r="104" spans="1:12" ht="53.25" customHeight="1" x14ac:dyDescent="0.25">
      <c r="A104" s="26"/>
      <c r="L104" s="26"/>
    </row>
    <row r="114" ht="13.5" customHeight="1" x14ac:dyDescent="0.25"/>
    <row r="126" ht="13.5" customHeight="1" x14ac:dyDescent="0.25"/>
    <row r="137" ht="40.5" customHeight="1" x14ac:dyDescent="0.25"/>
  </sheetData>
  <sheetProtection algorithmName="SHA-512" hashValue="gucR8KX5Owi3gNnqA4xRmWP6SoSpdGiHXuXAvSynZut+BK2tom7RaOkcUzTgzxX+z8tETe2RKjFUK36aYzbWeg==" saltValue="iM1uteR40Nf3cSWCodUyPw==" spinCount="100000" sheet="1" formatCells="0" selectLockedCells="1"/>
  <mergeCells count="81">
    <mergeCell ref="B49:K49"/>
    <mergeCell ref="B40:K40"/>
    <mergeCell ref="B43:K45"/>
    <mergeCell ref="B37:D37"/>
    <mergeCell ref="G37:I37"/>
    <mergeCell ref="J37:K37"/>
    <mergeCell ref="B38:D38"/>
    <mergeCell ref="G38:I38"/>
    <mergeCell ref="J38:K38"/>
    <mergeCell ref="B34:D34"/>
    <mergeCell ref="B35:D35"/>
    <mergeCell ref="G35:I35"/>
    <mergeCell ref="J35:K35"/>
    <mergeCell ref="B36:D36"/>
    <mergeCell ref="G36:I36"/>
    <mergeCell ref="J36:K36"/>
    <mergeCell ref="B32:D32"/>
    <mergeCell ref="G32:I32"/>
    <mergeCell ref="J32:K32"/>
    <mergeCell ref="B33:D33"/>
    <mergeCell ref="G33:I33"/>
    <mergeCell ref="J33:K33"/>
    <mergeCell ref="B26:D26"/>
    <mergeCell ref="G26:I26"/>
    <mergeCell ref="B27:G27"/>
    <mergeCell ref="H27:K27"/>
    <mergeCell ref="B31:D31"/>
    <mergeCell ref="G31:I31"/>
    <mergeCell ref="J31:K31"/>
    <mergeCell ref="B24:D24"/>
    <mergeCell ref="G24:I24"/>
    <mergeCell ref="J24:K24"/>
    <mergeCell ref="B25:D25"/>
    <mergeCell ref="G25:I25"/>
    <mergeCell ref="J25:K25"/>
    <mergeCell ref="B22:D22"/>
    <mergeCell ref="G22:I22"/>
    <mergeCell ref="J22:K22"/>
    <mergeCell ref="B23:D23"/>
    <mergeCell ref="G23:I23"/>
    <mergeCell ref="J23:K23"/>
    <mergeCell ref="B21:D21"/>
    <mergeCell ref="E21:K21"/>
    <mergeCell ref="B18:C18"/>
    <mergeCell ref="D18:E18"/>
    <mergeCell ref="G18:K18"/>
    <mergeCell ref="B19:E19"/>
    <mergeCell ref="G19:K19"/>
    <mergeCell ref="B16:C16"/>
    <mergeCell ref="D16:E16"/>
    <mergeCell ref="G16:I16"/>
    <mergeCell ref="J16:K16"/>
    <mergeCell ref="B17:C17"/>
    <mergeCell ref="D17:E17"/>
    <mergeCell ref="G17:J17"/>
    <mergeCell ref="B14:C14"/>
    <mergeCell ref="D14:E14"/>
    <mergeCell ref="G14:I14"/>
    <mergeCell ref="J14:K14"/>
    <mergeCell ref="B15:C15"/>
    <mergeCell ref="D15:E15"/>
    <mergeCell ref="G15:I15"/>
    <mergeCell ref="J15:K15"/>
    <mergeCell ref="B13:C13"/>
    <mergeCell ref="D13:E13"/>
    <mergeCell ref="G13:I13"/>
    <mergeCell ref="J13:K13"/>
    <mergeCell ref="B7:D7"/>
    <mergeCell ref="E7:J7"/>
    <mergeCell ref="B8:E8"/>
    <mergeCell ref="F8:I8"/>
    <mergeCell ref="B9:D9"/>
    <mergeCell ref="F9:K9"/>
    <mergeCell ref="B4:D4"/>
    <mergeCell ref="B6:D6"/>
    <mergeCell ref="E6:J6"/>
    <mergeCell ref="M1:P1"/>
    <mergeCell ref="M2:P2"/>
    <mergeCell ref="A1:L1"/>
    <mergeCell ref="A2:L2"/>
    <mergeCell ref="B3:D3"/>
  </mergeCells>
  <conditionalFormatting sqref="B25:D25">
    <cfRule type="expression" dxfId="61" priority="25">
      <formula>$E$23="Powder Coat"</formula>
    </cfRule>
  </conditionalFormatting>
  <conditionalFormatting sqref="E25">
    <cfRule type="expression" dxfId="60" priority="24">
      <formula>$E$23="Powder Coat"</formula>
    </cfRule>
  </conditionalFormatting>
  <conditionalFormatting sqref="E21:K21">
    <cfRule type="expression" dxfId="59" priority="12">
      <formula>$F$8="JDM F17 Level 1"</formula>
    </cfRule>
  </conditionalFormatting>
  <conditionalFormatting sqref="F9">
    <cfRule type="expression" dxfId="58" priority="13">
      <formula>$E$9="Other"</formula>
    </cfRule>
  </conditionalFormatting>
  <conditionalFormatting sqref="G25:H25">
    <cfRule type="expression" dxfId="57" priority="30">
      <formula>J24="other"</formula>
    </cfRule>
  </conditionalFormatting>
  <conditionalFormatting sqref="G22:I22">
    <cfRule type="expression" dxfId="56" priority="27">
      <formula>$E$22="other"</formula>
    </cfRule>
  </conditionalFormatting>
  <conditionalFormatting sqref="G32:I32">
    <cfRule type="expression" dxfId="55" priority="1">
      <formula>E32="other"</formula>
    </cfRule>
  </conditionalFormatting>
  <conditionalFormatting sqref="G33:I33">
    <cfRule type="expression" dxfId="54" priority="36">
      <formula>$E$33="Yes"</formula>
    </cfRule>
  </conditionalFormatting>
  <conditionalFormatting sqref="G35:I38">
    <cfRule type="expression" dxfId="53" priority="32">
      <formula>E35="other"</formula>
    </cfRule>
  </conditionalFormatting>
  <conditionalFormatting sqref="G18:K18">
    <cfRule type="expression" dxfId="52" priority="43">
      <formula>$K$17="yes"</formula>
    </cfRule>
  </conditionalFormatting>
  <conditionalFormatting sqref="G19:K19">
    <cfRule type="expression" dxfId="51" priority="44">
      <formula>$K$17="yes"</formula>
    </cfRule>
  </conditionalFormatting>
  <conditionalFormatting sqref="I25">
    <cfRule type="expression" dxfId="50" priority="55">
      <formula>L42="other"</formula>
    </cfRule>
  </conditionalFormatting>
  <conditionalFormatting sqref="J10:K10">
    <cfRule type="expression" dxfId="49" priority="9">
      <formula>$F$10="Other"</formula>
    </cfRule>
    <cfRule type="expression" dxfId="48" priority="10">
      <formula>$E$10="Other"</formula>
    </cfRule>
    <cfRule type="expression" dxfId="47" priority="11">
      <formula>$B$10="Other"</formula>
    </cfRule>
  </conditionalFormatting>
  <conditionalFormatting sqref="J22:K22">
    <cfRule type="expression" dxfId="46" priority="54">
      <formula>E22="other"</formula>
    </cfRule>
  </conditionalFormatting>
  <conditionalFormatting sqref="J23:K24 E23:E26 J26 H27">
    <cfRule type="expression" dxfId="45" priority="215">
      <formula>$E$22=#REF!</formula>
    </cfRule>
  </conditionalFormatting>
  <conditionalFormatting sqref="J25:K25">
    <cfRule type="expression" dxfId="44" priority="53">
      <formula>J24="other"</formula>
    </cfRule>
  </conditionalFormatting>
  <conditionalFormatting sqref="J31:K31">
    <cfRule type="expression" dxfId="43" priority="51">
      <formula>E31="Other"</formula>
    </cfRule>
  </conditionalFormatting>
  <conditionalFormatting sqref="J32:K32">
    <cfRule type="expression" dxfId="42" priority="2">
      <formula>E32="Other"</formula>
    </cfRule>
  </conditionalFormatting>
  <conditionalFormatting sqref="J33:K33">
    <cfRule type="expression" dxfId="41" priority="49">
      <formula>E33="Yes"</formula>
    </cfRule>
  </conditionalFormatting>
  <conditionalFormatting sqref="J35:K38">
    <cfRule type="expression" dxfId="40" priority="50">
      <formula>E35="Other"</formula>
    </cfRule>
  </conditionalFormatting>
  <dataValidations count="14">
    <dataValidation type="list" allowBlank="1" showInputMessage="1" showErrorMessage="1" sqref="E32" xr:uid="{00000000-0002-0000-0200-000003000000}">
      <formula1>$N$8:$N$14</formula1>
    </dataValidation>
    <dataValidation type="list" allowBlank="1" showInputMessage="1" showErrorMessage="1" sqref="E37" xr:uid="{00000000-0002-0000-0200-000005000000}">
      <formula1>$M$40:$M$45</formula1>
    </dataValidation>
    <dataValidation type="list" allowBlank="1" showInputMessage="1" showErrorMessage="1" sqref="K26" xr:uid="{00000000-0002-0000-0200-000006000000}">
      <formula1>"select, °F  ,°C"</formula1>
    </dataValidation>
    <dataValidation type="list" allowBlank="1" showInputMessage="1" showErrorMessage="1" sqref="J23:K23" xr:uid="{00000000-0002-0000-0200-000007000000}">
      <formula1>$M$31:$M$36</formula1>
    </dataValidation>
    <dataValidation type="list" allowBlank="1" showInputMessage="1" showErrorMessage="1" sqref="E38" xr:uid="{00000000-0002-0000-0200-000009000000}">
      <formula1>$M$48:$M$53</formula1>
    </dataValidation>
    <dataValidation type="list" allowBlank="1" showInputMessage="1" showErrorMessage="1" sqref="E36" xr:uid="{00000000-0002-0000-0200-00000A000000}">
      <formula1>$N$23:$N$28</formula1>
    </dataValidation>
    <dataValidation type="list" allowBlank="1" showInputMessage="1" showErrorMessage="1" sqref="E35" xr:uid="{00000000-0002-0000-0200-00000B000000}">
      <formula1>$N$16:$N$21</formula1>
    </dataValidation>
    <dataValidation type="list" allowBlank="1" showInputMessage="1" showErrorMessage="1" sqref="E31" xr:uid="{00000000-0002-0000-0200-00000D000000}">
      <formula1>$N$32:$N$50</formula1>
    </dataValidation>
    <dataValidation type="list" allowBlank="1" showInputMessage="1" showErrorMessage="1" sqref="E22" xr:uid="{00000000-0002-0000-0200-00000F000000}">
      <formula1>$M$15:$M$22</formula1>
    </dataValidation>
    <dataValidation type="list" allowBlank="1" showInputMessage="1" showErrorMessage="1" sqref="K17 E33:E34" xr:uid="{7785700D-4122-4A27-8F17-207023425E00}">
      <formula1>$N$4:$N$5</formula1>
    </dataValidation>
    <dataValidation type="list" allowBlank="1" showInputMessage="1" showErrorMessage="1" sqref="E23" xr:uid="{4D32B420-FE43-4ECA-8976-B6E3A77397EF}">
      <formula1>$M$24:$M$29</formula1>
    </dataValidation>
    <dataValidation type="list" allowBlank="1" showInputMessage="1" showErrorMessage="1" sqref="J24:K24" xr:uid="{F90938AE-A880-43DA-B391-FE987A79C424}">
      <formula1>$N$55:$N$69</formula1>
    </dataValidation>
    <dataValidation type="list" allowBlank="1" showInputMessage="1" showErrorMessage="1" sqref="H27:K27" xr:uid="{00000000-0002-0000-0200-000000000000}">
      <formula1>#REF!</formula1>
    </dataValidation>
    <dataValidation type="list" allowBlank="1" showInputMessage="1" showErrorMessage="1" sqref="F8:I8" xr:uid="{D5576E6C-A3D9-4ABE-8327-C91972FE3260}">
      <formula1>$P$4:$P$6</formula1>
    </dataValidation>
  </dataValidations>
  <pageMargins left="0.25" right="0.25" top="1" bottom="0.48958333333333298" header="0.3" footer="0.3"/>
  <pageSetup orientation="portrait" horizontalDpi="300" r:id="rId1"/>
  <headerFooter>
    <oddHeader>&amp;L&amp;G&amp;R&amp;G</oddHeader>
    <oddFooter>&amp;LControlled copies are maintained by John Deere MTIC.  All other copies are considered uncontrolled.
&amp;F&amp;R&amp;"Calibri"&amp;11&amp;K000000&amp;A &amp;P of &amp;N_x000D_&amp;1#&amp;"Calibri"&amp;10&amp;KFF0000Company Use</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S68"/>
  <sheetViews>
    <sheetView zoomScaleNormal="100" workbookViewId="0">
      <selection activeCell="D6" sqref="D6"/>
    </sheetView>
  </sheetViews>
  <sheetFormatPr defaultRowHeight="13.2" x14ac:dyDescent="0.25"/>
  <cols>
    <col min="1" max="1" width="0.77734375" style="1" customWidth="1"/>
    <col min="2" max="2" width="25.5546875" style="1" customWidth="1"/>
    <col min="3" max="3" width="19.44140625" style="1" customWidth="1"/>
    <col min="4" max="7" width="5.77734375" style="1" customWidth="1"/>
    <col min="8" max="11" width="4.5546875" style="1" customWidth="1"/>
    <col min="12" max="12" width="7.44140625" style="1" customWidth="1"/>
    <col min="13" max="13" width="10.77734375" style="1" customWidth="1"/>
    <col min="14" max="14" width="23.21875" style="1" customWidth="1"/>
    <col min="15" max="15" width="9.21875" style="1" hidden="1" customWidth="1"/>
    <col min="16" max="16" width="20.44140625" style="1" hidden="1" customWidth="1"/>
    <col min="17" max="17" width="10.5546875" style="1" hidden="1" customWidth="1"/>
    <col min="18" max="18" width="15.21875" style="1" hidden="1" customWidth="1"/>
    <col min="19" max="19" width="9.21875" style="1" customWidth="1"/>
    <col min="20" max="257" width="9.21875" style="1"/>
    <col min="258" max="258" width="24.77734375" style="1" customWidth="1"/>
    <col min="259" max="259" width="18.44140625" style="1" customWidth="1"/>
    <col min="260" max="263" width="5.44140625" style="1" customWidth="1"/>
    <col min="264" max="267" width="5.21875" style="1" customWidth="1"/>
    <col min="268" max="268" width="7.44140625" style="1" customWidth="1"/>
    <col min="269" max="269" width="11.21875" style="1" customWidth="1"/>
    <col min="270" max="513" width="9.21875" style="1"/>
    <col min="514" max="514" width="24.77734375" style="1" customWidth="1"/>
    <col min="515" max="515" width="18.44140625" style="1" customWidth="1"/>
    <col min="516" max="519" width="5.44140625" style="1" customWidth="1"/>
    <col min="520" max="523" width="5.21875" style="1" customWidth="1"/>
    <col min="524" max="524" width="7.44140625" style="1" customWidth="1"/>
    <col min="525" max="525" width="11.21875" style="1" customWidth="1"/>
    <col min="526" max="769" width="9.21875" style="1"/>
    <col min="770" max="770" width="24.77734375" style="1" customWidth="1"/>
    <col min="771" max="771" width="18.44140625" style="1" customWidth="1"/>
    <col min="772" max="775" width="5.44140625" style="1" customWidth="1"/>
    <col min="776" max="779" width="5.21875" style="1" customWidth="1"/>
    <col min="780" max="780" width="7.44140625" style="1" customWidth="1"/>
    <col min="781" max="781" width="11.21875" style="1" customWidth="1"/>
    <col min="782" max="1025" width="9.21875" style="1"/>
    <col min="1026" max="1026" width="24.77734375" style="1" customWidth="1"/>
    <col min="1027" max="1027" width="18.44140625" style="1" customWidth="1"/>
    <col min="1028" max="1031" width="5.44140625" style="1" customWidth="1"/>
    <col min="1032" max="1035" width="5.21875" style="1" customWidth="1"/>
    <col min="1036" max="1036" width="7.44140625" style="1" customWidth="1"/>
    <col min="1037" max="1037" width="11.21875" style="1" customWidth="1"/>
    <col min="1038" max="1281" width="9.21875" style="1"/>
    <col min="1282" max="1282" width="24.77734375" style="1" customWidth="1"/>
    <col min="1283" max="1283" width="18.44140625" style="1" customWidth="1"/>
    <col min="1284" max="1287" width="5.44140625" style="1" customWidth="1"/>
    <col min="1288" max="1291" width="5.21875" style="1" customWidth="1"/>
    <col min="1292" max="1292" width="7.44140625" style="1" customWidth="1"/>
    <col min="1293" max="1293" width="11.21875" style="1" customWidth="1"/>
    <col min="1294" max="1537" width="9.21875" style="1"/>
    <col min="1538" max="1538" width="24.77734375" style="1" customWidth="1"/>
    <col min="1539" max="1539" width="18.44140625" style="1" customWidth="1"/>
    <col min="1540" max="1543" width="5.44140625" style="1" customWidth="1"/>
    <col min="1544" max="1547" width="5.21875" style="1" customWidth="1"/>
    <col min="1548" max="1548" width="7.44140625" style="1" customWidth="1"/>
    <col min="1549" max="1549" width="11.21875" style="1" customWidth="1"/>
    <col min="1550" max="1793" width="9.21875" style="1"/>
    <col min="1794" max="1794" width="24.77734375" style="1" customWidth="1"/>
    <col min="1795" max="1795" width="18.44140625" style="1" customWidth="1"/>
    <col min="1796" max="1799" width="5.44140625" style="1" customWidth="1"/>
    <col min="1800" max="1803" width="5.21875" style="1" customWidth="1"/>
    <col min="1804" max="1804" width="7.44140625" style="1" customWidth="1"/>
    <col min="1805" max="1805" width="11.21875" style="1" customWidth="1"/>
    <col min="1806" max="2049" width="9.21875" style="1"/>
    <col min="2050" max="2050" width="24.77734375" style="1" customWidth="1"/>
    <col min="2051" max="2051" width="18.44140625" style="1" customWidth="1"/>
    <col min="2052" max="2055" width="5.44140625" style="1" customWidth="1"/>
    <col min="2056" max="2059" width="5.21875" style="1" customWidth="1"/>
    <col min="2060" max="2060" width="7.44140625" style="1" customWidth="1"/>
    <col min="2061" max="2061" width="11.21875" style="1" customWidth="1"/>
    <col min="2062" max="2305" width="9.21875" style="1"/>
    <col min="2306" max="2306" width="24.77734375" style="1" customWidth="1"/>
    <col min="2307" max="2307" width="18.44140625" style="1" customWidth="1"/>
    <col min="2308" max="2311" width="5.44140625" style="1" customWidth="1"/>
    <col min="2312" max="2315" width="5.21875" style="1" customWidth="1"/>
    <col min="2316" max="2316" width="7.44140625" style="1" customWidth="1"/>
    <col min="2317" max="2317" width="11.21875" style="1" customWidth="1"/>
    <col min="2318" max="2561" width="9.21875" style="1"/>
    <col min="2562" max="2562" width="24.77734375" style="1" customWidth="1"/>
    <col min="2563" max="2563" width="18.44140625" style="1" customWidth="1"/>
    <col min="2564" max="2567" width="5.44140625" style="1" customWidth="1"/>
    <col min="2568" max="2571" width="5.21875" style="1" customWidth="1"/>
    <col min="2572" max="2572" width="7.44140625" style="1" customWidth="1"/>
    <col min="2573" max="2573" width="11.21875" style="1" customWidth="1"/>
    <col min="2574" max="2817" width="9.21875" style="1"/>
    <col min="2818" max="2818" width="24.77734375" style="1" customWidth="1"/>
    <col min="2819" max="2819" width="18.44140625" style="1" customWidth="1"/>
    <col min="2820" max="2823" width="5.44140625" style="1" customWidth="1"/>
    <col min="2824" max="2827" width="5.21875" style="1" customWidth="1"/>
    <col min="2828" max="2828" width="7.44140625" style="1" customWidth="1"/>
    <col min="2829" max="2829" width="11.21875" style="1" customWidth="1"/>
    <col min="2830" max="3073" width="9.21875" style="1"/>
    <col min="3074" max="3074" width="24.77734375" style="1" customWidth="1"/>
    <col min="3075" max="3075" width="18.44140625" style="1" customWidth="1"/>
    <col min="3076" max="3079" width="5.44140625" style="1" customWidth="1"/>
    <col min="3080" max="3083" width="5.21875" style="1" customWidth="1"/>
    <col min="3084" max="3084" width="7.44140625" style="1" customWidth="1"/>
    <col min="3085" max="3085" width="11.21875" style="1" customWidth="1"/>
    <col min="3086" max="3329" width="9.21875" style="1"/>
    <col min="3330" max="3330" width="24.77734375" style="1" customWidth="1"/>
    <col min="3331" max="3331" width="18.44140625" style="1" customWidth="1"/>
    <col min="3332" max="3335" width="5.44140625" style="1" customWidth="1"/>
    <col min="3336" max="3339" width="5.21875" style="1" customWidth="1"/>
    <col min="3340" max="3340" width="7.44140625" style="1" customWidth="1"/>
    <col min="3341" max="3341" width="11.21875" style="1" customWidth="1"/>
    <col min="3342" max="3585" width="9.21875" style="1"/>
    <col min="3586" max="3586" width="24.77734375" style="1" customWidth="1"/>
    <col min="3587" max="3587" width="18.44140625" style="1" customWidth="1"/>
    <col min="3588" max="3591" width="5.44140625" style="1" customWidth="1"/>
    <col min="3592" max="3595" width="5.21875" style="1" customWidth="1"/>
    <col min="3596" max="3596" width="7.44140625" style="1" customWidth="1"/>
    <col min="3597" max="3597" width="11.21875" style="1" customWidth="1"/>
    <col min="3598" max="3841" width="9.21875" style="1"/>
    <col min="3842" max="3842" width="24.77734375" style="1" customWidth="1"/>
    <col min="3843" max="3843" width="18.44140625" style="1" customWidth="1"/>
    <col min="3844" max="3847" width="5.44140625" style="1" customWidth="1"/>
    <col min="3848" max="3851" width="5.21875" style="1" customWidth="1"/>
    <col min="3852" max="3852" width="7.44140625" style="1" customWidth="1"/>
    <col min="3853" max="3853" width="11.21875" style="1" customWidth="1"/>
    <col min="3854" max="4097" width="9.21875" style="1"/>
    <col min="4098" max="4098" width="24.77734375" style="1" customWidth="1"/>
    <col min="4099" max="4099" width="18.44140625" style="1" customWidth="1"/>
    <col min="4100" max="4103" width="5.44140625" style="1" customWidth="1"/>
    <col min="4104" max="4107" width="5.21875" style="1" customWidth="1"/>
    <col min="4108" max="4108" width="7.44140625" style="1" customWidth="1"/>
    <col min="4109" max="4109" width="11.21875" style="1" customWidth="1"/>
    <col min="4110" max="4353" width="9.21875" style="1"/>
    <col min="4354" max="4354" width="24.77734375" style="1" customWidth="1"/>
    <col min="4355" max="4355" width="18.44140625" style="1" customWidth="1"/>
    <col min="4356" max="4359" width="5.44140625" style="1" customWidth="1"/>
    <col min="4360" max="4363" width="5.21875" style="1" customWidth="1"/>
    <col min="4364" max="4364" width="7.44140625" style="1" customWidth="1"/>
    <col min="4365" max="4365" width="11.21875" style="1" customWidth="1"/>
    <col min="4366" max="4609" width="9.21875" style="1"/>
    <col min="4610" max="4610" width="24.77734375" style="1" customWidth="1"/>
    <col min="4611" max="4611" width="18.44140625" style="1" customWidth="1"/>
    <col min="4612" max="4615" width="5.44140625" style="1" customWidth="1"/>
    <col min="4616" max="4619" width="5.21875" style="1" customWidth="1"/>
    <col min="4620" max="4620" width="7.44140625" style="1" customWidth="1"/>
    <col min="4621" max="4621" width="11.21875" style="1" customWidth="1"/>
    <col min="4622" max="4865" width="9.21875" style="1"/>
    <col min="4866" max="4866" width="24.77734375" style="1" customWidth="1"/>
    <col min="4867" max="4867" width="18.44140625" style="1" customWidth="1"/>
    <col min="4868" max="4871" width="5.44140625" style="1" customWidth="1"/>
    <col min="4872" max="4875" width="5.21875" style="1" customWidth="1"/>
    <col min="4876" max="4876" width="7.44140625" style="1" customWidth="1"/>
    <col min="4877" max="4877" width="11.21875" style="1" customWidth="1"/>
    <col min="4878" max="5121" width="9.21875" style="1"/>
    <col min="5122" max="5122" width="24.77734375" style="1" customWidth="1"/>
    <col min="5123" max="5123" width="18.44140625" style="1" customWidth="1"/>
    <col min="5124" max="5127" width="5.44140625" style="1" customWidth="1"/>
    <col min="5128" max="5131" width="5.21875" style="1" customWidth="1"/>
    <col min="5132" max="5132" width="7.44140625" style="1" customWidth="1"/>
    <col min="5133" max="5133" width="11.21875" style="1" customWidth="1"/>
    <col min="5134" max="5377" width="9.21875" style="1"/>
    <col min="5378" max="5378" width="24.77734375" style="1" customWidth="1"/>
    <col min="5379" max="5379" width="18.44140625" style="1" customWidth="1"/>
    <col min="5380" max="5383" width="5.44140625" style="1" customWidth="1"/>
    <col min="5384" max="5387" width="5.21875" style="1" customWidth="1"/>
    <col min="5388" max="5388" width="7.44140625" style="1" customWidth="1"/>
    <col min="5389" max="5389" width="11.21875" style="1" customWidth="1"/>
    <col min="5390" max="5633" width="9.21875" style="1"/>
    <col min="5634" max="5634" width="24.77734375" style="1" customWidth="1"/>
    <col min="5635" max="5635" width="18.44140625" style="1" customWidth="1"/>
    <col min="5636" max="5639" width="5.44140625" style="1" customWidth="1"/>
    <col min="5640" max="5643" width="5.21875" style="1" customWidth="1"/>
    <col min="5644" max="5644" width="7.44140625" style="1" customWidth="1"/>
    <col min="5645" max="5645" width="11.21875" style="1" customWidth="1"/>
    <col min="5646" max="5889" width="9.21875" style="1"/>
    <col min="5890" max="5890" width="24.77734375" style="1" customWidth="1"/>
    <col min="5891" max="5891" width="18.44140625" style="1" customWidth="1"/>
    <col min="5892" max="5895" width="5.44140625" style="1" customWidth="1"/>
    <col min="5896" max="5899" width="5.21875" style="1" customWidth="1"/>
    <col min="5900" max="5900" width="7.44140625" style="1" customWidth="1"/>
    <col min="5901" max="5901" width="11.21875" style="1" customWidth="1"/>
    <col min="5902" max="6145" width="9.21875" style="1"/>
    <col min="6146" max="6146" width="24.77734375" style="1" customWidth="1"/>
    <col min="6147" max="6147" width="18.44140625" style="1" customWidth="1"/>
    <col min="6148" max="6151" width="5.44140625" style="1" customWidth="1"/>
    <col min="6152" max="6155" width="5.21875" style="1" customWidth="1"/>
    <col min="6156" max="6156" width="7.44140625" style="1" customWidth="1"/>
    <col min="6157" max="6157" width="11.21875" style="1" customWidth="1"/>
    <col min="6158" max="6401" width="9.21875" style="1"/>
    <col min="6402" max="6402" width="24.77734375" style="1" customWidth="1"/>
    <col min="6403" max="6403" width="18.44140625" style="1" customWidth="1"/>
    <col min="6404" max="6407" width="5.44140625" style="1" customWidth="1"/>
    <col min="6408" max="6411" width="5.21875" style="1" customWidth="1"/>
    <col min="6412" max="6412" width="7.44140625" style="1" customWidth="1"/>
    <col min="6413" max="6413" width="11.21875" style="1" customWidth="1"/>
    <col min="6414" max="6657" width="9.21875" style="1"/>
    <col min="6658" max="6658" width="24.77734375" style="1" customWidth="1"/>
    <col min="6659" max="6659" width="18.44140625" style="1" customWidth="1"/>
    <col min="6660" max="6663" width="5.44140625" style="1" customWidth="1"/>
    <col min="6664" max="6667" width="5.21875" style="1" customWidth="1"/>
    <col min="6668" max="6668" width="7.44140625" style="1" customWidth="1"/>
    <col min="6669" max="6669" width="11.21875" style="1" customWidth="1"/>
    <col min="6670" max="6913" width="9.21875" style="1"/>
    <col min="6914" max="6914" width="24.77734375" style="1" customWidth="1"/>
    <col min="6915" max="6915" width="18.44140625" style="1" customWidth="1"/>
    <col min="6916" max="6919" width="5.44140625" style="1" customWidth="1"/>
    <col min="6920" max="6923" width="5.21875" style="1" customWidth="1"/>
    <col min="6924" max="6924" width="7.44140625" style="1" customWidth="1"/>
    <col min="6925" max="6925" width="11.21875" style="1" customWidth="1"/>
    <col min="6926" max="7169" width="9.21875" style="1"/>
    <col min="7170" max="7170" width="24.77734375" style="1" customWidth="1"/>
    <col min="7171" max="7171" width="18.44140625" style="1" customWidth="1"/>
    <col min="7172" max="7175" width="5.44140625" style="1" customWidth="1"/>
    <col min="7176" max="7179" width="5.21875" style="1" customWidth="1"/>
    <col min="7180" max="7180" width="7.44140625" style="1" customWidth="1"/>
    <col min="7181" max="7181" width="11.21875" style="1" customWidth="1"/>
    <col min="7182" max="7425" width="9.21875" style="1"/>
    <col min="7426" max="7426" width="24.77734375" style="1" customWidth="1"/>
    <col min="7427" max="7427" width="18.44140625" style="1" customWidth="1"/>
    <col min="7428" max="7431" width="5.44140625" style="1" customWidth="1"/>
    <col min="7432" max="7435" width="5.21875" style="1" customWidth="1"/>
    <col min="7436" max="7436" width="7.44140625" style="1" customWidth="1"/>
    <col min="7437" max="7437" width="11.21875" style="1" customWidth="1"/>
    <col min="7438" max="7681" width="9.21875" style="1"/>
    <col min="7682" max="7682" width="24.77734375" style="1" customWidth="1"/>
    <col min="7683" max="7683" width="18.44140625" style="1" customWidth="1"/>
    <col min="7684" max="7687" width="5.44140625" style="1" customWidth="1"/>
    <col min="7688" max="7691" width="5.21875" style="1" customWidth="1"/>
    <col min="7692" max="7692" width="7.44140625" style="1" customWidth="1"/>
    <col min="7693" max="7693" width="11.21875" style="1" customWidth="1"/>
    <col min="7694" max="7937" width="9.21875" style="1"/>
    <col min="7938" max="7938" width="24.77734375" style="1" customWidth="1"/>
    <col min="7939" max="7939" width="18.44140625" style="1" customWidth="1"/>
    <col min="7940" max="7943" width="5.44140625" style="1" customWidth="1"/>
    <col min="7944" max="7947" width="5.21875" style="1" customWidth="1"/>
    <col min="7948" max="7948" width="7.44140625" style="1" customWidth="1"/>
    <col min="7949" max="7949" width="11.21875" style="1" customWidth="1"/>
    <col min="7950" max="8193" width="9.21875" style="1"/>
    <col min="8194" max="8194" width="24.77734375" style="1" customWidth="1"/>
    <col min="8195" max="8195" width="18.44140625" style="1" customWidth="1"/>
    <col min="8196" max="8199" width="5.44140625" style="1" customWidth="1"/>
    <col min="8200" max="8203" width="5.21875" style="1" customWidth="1"/>
    <col min="8204" max="8204" width="7.44140625" style="1" customWidth="1"/>
    <col min="8205" max="8205" width="11.21875" style="1" customWidth="1"/>
    <col min="8206" max="8449" width="9.21875" style="1"/>
    <col min="8450" max="8450" width="24.77734375" style="1" customWidth="1"/>
    <col min="8451" max="8451" width="18.44140625" style="1" customWidth="1"/>
    <col min="8452" max="8455" width="5.44140625" style="1" customWidth="1"/>
    <col min="8456" max="8459" width="5.21875" style="1" customWidth="1"/>
    <col min="8460" max="8460" width="7.44140625" style="1" customWidth="1"/>
    <col min="8461" max="8461" width="11.21875" style="1" customWidth="1"/>
    <col min="8462" max="8705" width="9.21875" style="1"/>
    <col min="8706" max="8706" width="24.77734375" style="1" customWidth="1"/>
    <col min="8707" max="8707" width="18.44140625" style="1" customWidth="1"/>
    <col min="8708" max="8711" width="5.44140625" style="1" customWidth="1"/>
    <col min="8712" max="8715" width="5.21875" style="1" customWidth="1"/>
    <col min="8716" max="8716" width="7.44140625" style="1" customWidth="1"/>
    <col min="8717" max="8717" width="11.21875" style="1" customWidth="1"/>
    <col min="8718" max="8961" width="9.21875" style="1"/>
    <col min="8962" max="8962" width="24.77734375" style="1" customWidth="1"/>
    <col min="8963" max="8963" width="18.44140625" style="1" customWidth="1"/>
    <col min="8964" max="8967" width="5.44140625" style="1" customWidth="1"/>
    <col min="8968" max="8971" width="5.21875" style="1" customWidth="1"/>
    <col min="8972" max="8972" width="7.44140625" style="1" customWidth="1"/>
    <col min="8973" max="8973" width="11.21875" style="1" customWidth="1"/>
    <col min="8974" max="9217" width="9.21875" style="1"/>
    <col min="9218" max="9218" width="24.77734375" style="1" customWidth="1"/>
    <col min="9219" max="9219" width="18.44140625" style="1" customWidth="1"/>
    <col min="9220" max="9223" width="5.44140625" style="1" customWidth="1"/>
    <col min="9224" max="9227" width="5.21875" style="1" customWidth="1"/>
    <col min="9228" max="9228" width="7.44140625" style="1" customWidth="1"/>
    <col min="9229" max="9229" width="11.21875" style="1" customWidth="1"/>
    <col min="9230" max="9473" width="9.21875" style="1"/>
    <col min="9474" max="9474" width="24.77734375" style="1" customWidth="1"/>
    <col min="9475" max="9475" width="18.44140625" style="1" customWidth="1"/>
    <col min="9476" max="9479" width="5.44140625" style="1" customWidth="1"/>
    <col min="9480" max="9483" width="5.21875" style="1" customWidth="1"/>
    <col min="9484" max="9484" width="7.44140625" style="1" customWidth="1"/>
    <col min="9485" max="9485" width="11.21875" style="1" customWidth="1"/>
    <col min="9486" max="9729" width="9.21875" style="1"/>
    <col min="9730" max="9730" width="24.77734375" style="1" customWidth="1"/>
    <col min="9731" max="9731" width="18.44140625" style="1" customWidth="1"/>
    <col min="9732" max="9735" width="5.44140625" style="1" customWidth="1"/>
    <col min="9736" max="9739" width="5.21875" style="1" customWidth="1"/>
    <col min="9740" max="9740" width="7.44140625" style="1" customWidth="1"/>
    <col min="9741" max="9741" width="11.21875" style="1" customWidth="1"/>
    <col min="9742" max="9985" width="9.21875" style="1"/>
    <col min="9986" max="9986" width="24.77734375" style="1" customWidth="1"/>
    <col min="9987" max="9987" width="18.44140625" style="1" customWidth="1"/>
    <col min="9988" max="9991" width="5.44140625" style="1" customWidth="1"/>
    <col min="9992" max="9995" width="5.21875" style="1" customWidth="1"/>
    <col min="9996" max="9996" width="7.44140625" style="1" customWidth="1"/>
    <col min="9997" max="9997" width="11.21875" style="1" customWidth="1"/>
    <col min="9998" max="10241" width="9.21875" style="1"/>
    <col min="10242" max="10242" width="24.77734375" style="1" customWidth="1"/>
    <col min="10243" max="10243" width="18.44140625" style="1" customWidth="1"/>
    <col min="10244" max="10247" width="5.44140625" style="1" customWidth="1"/>
    <col min="10248" max="10251" width="5.21875" style="1" customWidth="1"/>
    <col min="10252" max="10252" width="7.44140625" style="1" customWidth="1"/>
    <col min="10253" max="10253" width="11.21875" style="1" customWidth="1"/>
    <col min="10254" max="10497" width="9.21875" style="1"/>
    <col min="10498" max="10498" width="24.77734375" style="1" customWidth="1"/>
    <col min="10499" max="10499" width="18.44140625" style="1" customWidth="1"/>
    <col min="10500" max="10503" width="5.44140625" style="1" customWidth="1"/>
    <col min="10504" max="10507" width="5.21875" style="1" customWidth="1"/>
    <col min="10508" max="10508" width="7.44140625" style="1" customWidth="1"/>
    <col min="10509" max="10509" width="11.21875" style="1" customWidth="1"/>
    <col min="10510" max="10753" width="9.21875" style="1"/>
    <col min="10754" max="10754" width="24.77734375" style="1" customWidth="1"/>
    <col min="10755" max="10755" width="18.44140625" style="1" customWidth="1"/>
    <col min="10756" max="10759" width="5.44140625" style="1" customWidth="1"/>
    <col min="10760" max="10763" width="5.21875" style="1" customWidth="1"/>
    <col min="10764" max="10764" width="7.44140625" style="1" customWidth="1"/>
    <col min="10765" max="10765" width="11.21875" style="1" customWidth="1"/>
    <col min="10766" max="11009" width="9.21875" style="1"/>
    <col min="11010" max="11010" width="24.77734375" style="1" customWidth="1"/>
    <col min="11011" max="11011" width="18.44140625" style="1" customWidth="1"/>
    <col min="11012" max="11015" width="5.44140625" style="1" customWidth="1"/>
    <col min="11016" max="11019" width="5.21875" style="1" customWidth="1"/>
    <col min="11020" max="11020" width="7.44140625" style="1" customWidth="1"/>
    <col min="11021" max="11021" width="11.21875" style="1" customWidth="1"/>
    <col min="11022" max="11265" width="9.21875" style="1"/>
    <col min="11266" max="11266" width="24.77734375" style="1" customWidth="1"/>
    <col min="11267" max="11267" width="18.44140625" style="1" customWidth="1"/>
    <col min="11268" max="11271" width="5.44140625" style="1" customWidth="1"/>
    <col min="11272" max="11275" width="5.21875" style="1" customWidth="1"/>
    <col min="11276" max="11276" width="7.44140625" style="1" customWidth="1"/>
    <col min="11277" max="11277" width="11.21875" style="1" customWidth="1"/>
    <col min="11278" max="11521" width="9.21875" style="1"/>
    <col min="11522" max="11522" width="24.77734375" style="1" customWidth="1"/>
    <col min="11523" max="11523" width="18.44140625" style="1" customWidth="1"/>
    <col min="11524" max="11527" width="5.44140625" style="1" customWidth="1"/>
    <col min="11528" max="11531" width="5.21875" style="1" customWidth="1"/>
    <col min="11532" max="11532" width="7.44140625" style="1" customWidth="1"/>
    <col min="11533" max="11533" width="11.21875" style="1" customWidth="1"/>
    <col min="11534" max="11777" width="9.21875" style="1"/>
    <col min="11778" max="11778" width="24.77734375" style="1" customWidth="1"/>
    <col min="11779" max="11779" width="18.44140625" style="1" customWidth="1"/>
    <col min="11780" max="11783" width="5.44140625" style="1" customWidth="1"/>
    <col min="11784" max="11787" width="5.21875" style="1" customWidth="1"/>
    <col min="11788" max="11788" width="7.44140625" style="1" customWidth="1"/>
    <col min="11789" max="11789" width="11.21875" style="1" customWidth="1"/>
    <col min="11790" max="12033" width="9.21875" style="1"/>
    <col min="12034" max="12034" width="24.77734375" style="1" customWidth="1"/>
    <col min="12035" max="12035" width="18.44140625" style="1" customWidth="1"/>
    <col min="12036" max="12039" width="5.44140625" style="1" customWidth="1"/>
    <col min="12040" max="12043" width="5.21875" style="1" customWidth="1"/>
    <col min="12044" max="12044" width="7.44140625" style="1" customWidth="1"/>
    <col min="12045" max="12045" width="11.21875" style="1" customWidth="1"/>
    <col min="12046" max="12289" width="9.21875" style="1"/>
    <col min="12290" max="12290" width="24.77734375" style="1" customWidth="1"/>
    <col min="12291" max="12291" width="18.44140625" style="1" customWidth="1"/>
    <col min="12292" max="12295" width="5.44140625" style="1" customWidth="1"/>
    <col min="12296" max="12299" width="5.21875" style="1" customWidth="1"/>
    <col min="12300" max="12300" width="7.44140625" style="1" customWidth="1"/>
    <col min="12301" max="12301" width="11.21875" style="1" customWidth="1"/>
    <col min="12302" max="12545" width="9.21875" style="1"/>
    <col min="12546" max="12546" width="24.77734375" style="1" customWidth="1"/>
    <col min="12547" max="12547" width="18.44140625" style="1" customWidth="1"/>
    <col min="12548" max="12551" width="5.44140625" style="1" customWidth="1"/>
    <col min="12552" max="12555" width="5.21875" style="1" customWidth="1"/>
    <col min="12556" max="12556" width="7.44140625" style="1" customWidth="1"/>
    <col min="12557" max="12557" width="11.21875" style="1" customWidth="1"/>
    <col min="12558" max="12801" width="9.21875" style="1"/>
    <col min="12802" max="12802" width="24.77734375" style="1" customWidth="1"/>
    <col min="12803" max="12803" width="18.44140625" style="1" customWidth="1"/>
    <col min="12804" max="12807" width="5.44140625" style="1" customWidth="1"/>
    <col min="12808" max="12811" width="5.21875" style="1" customWidth="1"/>
    <col min="12812" max="12812" width="7.44140625" style="1" customWidth="1"/>
    <col min="12813" max="12813" width="11.21875" style="1" customWidth="1"/>
    <col min="12814" max="13057" width="9.21875" style="1"/>
    <col min="13058" max="13058" width="24.77734375" style="1" customWidth="1"/>
    <col min="13059" max="13059" width="18.44140625" style="1" customWidth="1"/>
    <col min="13060" max="13063" width="5.44140625" style="1" customWidth="1"/>
    <col min="13064" max="13067" width="5.21875" style="1" customWidth="1"/>
    <col min="13068" max="13068" width="7.44140625" style="1" customWidth="1"/>
    <col min="13069" max="13069" width="11.21875" style="1" customWidth="1"/>
    <col min="13070" max="13313" width="9.21875" style="1"/>
    <col min="13314" max="13314" width="24.77734375" style="1" customWidth="1"/>
    <col min="13315" max="13315" width="18.44140625" style="1" customWidth="1"/>
    <col min="13316" max="13319" width="5.44140625" style="1" customWidth="1"/>
    <col min="13320" max="13323" width="5.21875" style="1" customWidth="1"/>
    <col min="13324" max="13324" width="7.44140625" style="1" customWidth="1"/>
    <col min="13325" max="13325" width="11.21875" style="1" customWidth="1"/>
    <col min="13326" max="13569" width="9.21875" style="1"/>
    <col min="13570" max="13570" width="24.77734375" style="1" customWidth="1"/>
    <col min="13571" max="13571" width="18.44140625" style="1" customWidth="1"/>
    <col min="13572" max="13575" width="5.44140625" style="1" customWidth="1"/>
    <col min="13576" max="13579" width="5.21875" style="1" customWidth="1"/>
    <col min="13580" max="13580" width="7.44140625" style="1" customWidth="1"/>
    <col min="13581" max="13581" width="11.21875" style="1" customWidth="1"/>
    <col min="13582" max="13825" width="9.21875" style="1"/>
    <col min="13826" max="13826" width="24.77734375" style="1" customWidth="1"/>
    <col min="13827" max="13827" width="18.44140625" style="1" customWidth="1"/>
    <col min="13828" max="13831" width="5.44140625" style="1" customWidth="1"/>
    <col min="13832" max="13835" width="5.21875" style="1" customWidth="1"/>
    <col min="13836" max="13836" width="7.44140625" style="1" customWidth="1"/>
    <col min="13837" max="13837" width="11.21875" style="1" customWidth="1"/>
    <col min="13838" max="14081" width="9.21875" style="1"/>
    <col min="14082" max="14082" width="24.77734375" style="1" customWidth="1"/>
    <col min="14083" max="14083" width="18.44140625" style="1" customWidth="1"/>
    <col min="14084" max="14087" width="5.44140625" style="1" customWidth="1"/>
    <col min="14088" max="14091" width="5.21875" style="1" customWidth="1"/>
    <col min="14092" max="14092" width="7.44140625" style="1" customWidth="1"/>
    <col min="14093" max="14093" width="11.21875" style="1" customWidth="1"/>
    <col min="14094" max="14337" width="9.21875" style="1"/>
    <col min="14338" max="14338" width="24.77734375" style="1" customWidth="1"/>
    <col min="14339" max="14339" width="18.44140625" style="1" customWidth="1"/>
    <col min="14340" max="14343" width="5.44140625" style="1" customWidth="1"/>
    <col min="14344" max="14347" width="5.21875" style="1" customWidth="1"/>
    <col min="14348" max="14348" width="7.44140625" style="1" customWidth="1"/>
    <col min="14349" max="14349" width="11.21875" style="1" customWidth="1"/>
    <col min="14350" max="14593" width="9.21875" style="1"/>
    <col min="14594" max="14594" width="24.77734375" style="1" customWidth="1"/>
    <col min="14595" max="14595" width="18.44140625" style="1" customWidth="1"/>
    <col min="14596" max="14599" width="5.44140625" style="1" customWidth="1"/>
    <col min="14600" max="14603" width="5.21875" style="1" customWidth="1"/>
    <col min="14604" max="14604" width="7.44140625" style="1" customWidth="1"/>
    <col min="14605" max="14605" width="11.21875" style="1" customWidth="1"/>
    <col min="14606" max="14849" width="9.21875" style="1"/>
    <col min="14850" max="14850" width="24.77734375" style="1" customWidth="1"/>
    <col min="14851" max="14851" width="18.44140625" style="1" customWidth="1"/>
    <col min="14852" max="14855" width="5.44140625" style="1" customWidth="1"/>
    <col min="14856" max="14859" width="5.21875" style="1" customWidth="1"/>
    <col min="14860" max="14860" width="7.44140625" style="1" customWidth="1"/>
    <col min="14861" max="14861" width="11.21875" style="1" customWidth="1"/>
    <col min="14862" max="15105" width="9.21875" style="1"/>
    <col min="15106" max="15106" width="24.77734375" style="1" customWidth="1"/>
    <col min="15107" max="15107" width="18.44140625" style="1" customWidth="1"/>
    <col min="15108" max="15111" width="5.44140625" style="1" customWidth="1"/>
    <col min="15112" max="15115" width="5.21875" style="1" customWidth="1"/>
    <col min="15116" max="15116" width="7.44140625" style="1" customWidth="1"/>
    <col min="15117" max="15117" width="11.21875" style="1" customWidth="1"/>
    <col min="15118" max="15361" width="9.21875" style="1"/>
    <col min="15362" max="15362" width="24.77734375" style="1" customWidth="1"/>
    <col min="15363" max="15363" width="18.44140625" style="1" customWidth="1"/>
    <col min="15364" max="15367" width="5.44140625" style="1" customWidth="1"/>
    <col min="15368" max="15371" width="5.21875" style="1" customWidth="1"/>
    <col min="15372" max="15372" width="7.44140625" style="1" customWidth="1"/>
    <col min="15373" max="15373" width="11.21875" style="1" customWidth="1"/>
    <col min="15374" max="15617" width="9.21875" style="1"/>
    <col min="15618" max="15618" width="24.77734375" style="1" customWidth="1"/>
    <col min="15619" max="15619" width="18.44140625" style="1" customWidth="1"/>
    <col min="15620" max="15623" width="5.44140625" style="1" customWidth="1"/>
    <col min="15624" max="15627" width="5.21875" style="1" customWidth="1"/>
    <col min="15628" max="15628" width="7.44140625" style="1" customWidth="1"/>
    <col min="15629" max="15629" width="11.21875" style="1" customWidth="1"/>
    <col min="15630" max="15873" width="9.21875" style="1"/>
    <col min="15874" max="15874" width="24.77734375" style="1" customWidth="1"/>
    <col min="15875" max="15875" width="18.44140625" style="1" customWidth="1"/>
    <col min="15876" max="15879" width="5.44140625" style="1" customWidth="1"/>
    <col min="15880" max="15883" width="5.21875" style="1" customWidth="1"/>
    <col min="15884" max="15884" width="7.44140625" style="1" customWidth="1"/>
    <col min="15885" max="15885" width="11.21875" style="1" customWidth="1"/>
    <col min="15886" max="16129" width="9.21875" style="1"/>
    <col min="16130" max="16130" width="24.77734375" style="1" customWidth="1"/>
    <col min="16131" max="16131" width="18.44140625" style="1" customWidth="1"/>
    <col min="16132" max="16135" width="5.44140625" style="1" customWidth="1"/>
    <col min="16136" max="16139" width="5.21875" style="1" customWidth="1"/>
    <col min="16140" max="16140" width="7.44140625" style="1" customWidth="1"/>
    <col min="16141" max="16141" width="11.21875" style="1" customWidth="1"/>
    <col min="16142" max="16384" width="9.21875" style="1"/>
  </cols>
  <sheetData>
    <row r="1" spans="1:19" ht="28.5" customHeight="1" x14ac:dyDescent="0.4">
      <c r="A1" s="46"/>
      <c r="B1" s="545" t="s">
        <v>281</v>
      </c>
      <c r="C1" s="545"/>
      <c r="D1" s="545"/>
      <c r="E1" s="545"/>
      <c r="F1" s="545"/>
      <c r="G1" s="545"/>
      <c r="H1" s="545"/>
      <c r="I1" s="545"/>
      <c r="J1" s="545"/>
      <c r="K1" s="545"/>
      <c r="L1" s="545"/>
      <c r="M1" s="545"/>
      <c r="O1" s="539" t="s">
        <v>64</v>
      </c>
      <c r="P1" s="539"/>
      <c r="Q1" s="539"/>
      <c r="R1" s="539"/>
      <c r="S1" s="142"/>
    </row>
    <row r="2" spans="1:19" x14ac:dyDescent="0.25">
      <c r="A2" s="46"/>
      <c r="B2" s="52" t="str">
        <f>IF('Process Information'!D23="", "", 'Process Information'!D23)</f>
        <v/>
      </c>
      <c r="C2" s="46"/>
      <c r="E2" s="84" t="str">
        <f>IF('Process Information'!J26="","",'Process Information'!J26)</f>
        <v/>
      </c>
      <c r="F2" s="46"/>
      <c r="G2" s="46"/>
      <c r="H2" s="46"/>
      <c r="I2" s="46"/>
      <c r="K2" s="46"/>
      <c r="L2" s="46"/>
      <c r="M2" s="85">
        <f>IF('Process Information'!J34="Other",'Process Information'!J35,(IF('Process Information'!J34="",(IF('Process Information'!J41="Other",'Process Information'!J42,'Process Information'!J41)),'Process Information'!J34)))</f>
        <v>0</v>
      </c>
      <c r="O2" s="540" t="s">
        <v>282</v>
      </c>
      <c r="P2" s="540"/>
      <c r="Q2" s="540"/>
      <c r="R2" s="540"/>
      <c r="S2" s="143"/>
    </row>
    <row r="3" spans="1:19" ht="10.5" customHeight="1" thickBot="1" x14ac:dyDescent="0.3">
      <c r="A3" s="46"/>
      <c r="B3" s="46"/>
      <c r="C3" s="46"/>
      <c r="D3" s="46"/>
      <c r="E3" s="46"/>
      <c r="F3" s="46"/>
      <c r="G3" s="46"/>
      <c r="H3" s="46"/>
      <c r="I3" s="46"/>
      <c r="J3" s="46"/>
      <c r="K3" s="46"/>
      <c r="L3" s="46"/>
      <c r="M3" s="46"/>
      <c r="O3" s="138" t="str">
        <f>IF('Process Information'!F8="","",'Process Information'!F8)</f>
        <v/>
      </c>
      <c r="P3" s="138"/>
      <c r="Q3" s="138"/>
      <c r="R3" s="138"/>
    </row>
    <row r="4" spans="1:19" ht="13.5" customHeight="1" thickBot="1" x14ac:dyDescent="0.3">
      <c r="A4" s="46"/>
      <c r="B4" s="513" t="s">
        <v>283</v>
      </c>
      <c r="C4" s="513" t="s">
        <v>284</v>
      </c>
      <c r="D4" s="542" t="s">
        <v>285</v>
      </c>
      <c r="E4" s="542"/>
      <c r="F4" s="542"/>
      <c r="G4" s="543"/>
      <c r="H4" s="544" t="s">
        <v>286</v>
      </c>
      <c r="I4" s="542"/>
      <c r="J4" s="542"/>
      <c r="K4" s="543"/>
      <c r="L4" s="13" t="s">
        <v>287</v>
      </c>
      <c r="M4" s="513" t="s">
        <v>288</v>
      </c>
      <c r="O4" s="138"/>
      <c r="P4" s="138" t="str">
        <f>""</f>
        <v/>
      </c>
      <c r="Q4" s="139" t="s">
        <v>289</v>
      </c>
      <c r="R4" s="139" t="s">
        <v>290</v>
      </c>
    </row>
    <row r="5" spans="1:19" ht="14.25" customHeight="1" thickBot="1" x14ac:dyDescent="0.3">
      <c r="A5" s="46"/>
      <c r="B5" s="541"/>
      <c r="C5" s="541"/>
      <c r="D5" s="2" t="s">
        <v>291</v>
      </c>
      <c r="E5" s="3" t="s">
        <v>292</v>
      </c>
      <c r="F5" s="2" t="s">
        <v>293</v>
      </c>
      <c r="G5" s="2" t="s">
        <v>294</v>
      </c>
      <c r="H5" s="2" t="s">
        <v>291</v>
      </c>
      <c r="I5" s="2" t="s">
        <v>292</v>
      </c>
      <c r="J5" s="2" t="s">
        <v>293</v>
      </c>
      <c r="K5" s="2" t="s">
        <v>294</v>
      </c>
      <c r="L5" s="14" t="s">
        <v>295</v>
      </c>
      <c r="M5" s="541"/>
      <c r="O5" s="138" t="s">
        <v>287</v>
      </c>
      <c r="P5" s="138" t="s">
        <v>72</v>
      </c>
      <c r="Q5" s="139" t="s">
        <v>296</v>
      </c>
      <c r="R5" s="139" t="s">
        <v>297</v>
      </c>
    </row>
    <row r="6" spans="1:19" ht="12.75" customHeight="1" thickTop="1" x14ac:dyDescent="0.25">
      <c r="A6" s="46"/>
      <c r="B6" s="536" t="str">
        <f>VLOOKUP(O3,P4:R7,2,FALSE)</f>
        <v>Salt Spray
(JDQ 115)</v>
      </c>
      <c r="C6" s="538" t="s">
        <v>298</v>
      </c>
      <c r="D6" s="16"/>
      <c r="E6" s="16"/>
      <c r="F6" s="16"/>
      <c r="G6" s="16"/>
      <c r="H6" s="535"/>
      <c r="I6" s="535"/>
      <c r="J6" s="535"/>
      <c r="K6" s="535"/>
      <c r="L6" s="521"/>
      <c r="M6" s="520"/>
      <c r="N6" s="64"/>
      <c r="O6" s="138" t="s">
        <v>299</v>
      </c>
      <c r="P6" s="138" t="s">
        <v>77</v>
      </c>
      <c r="Q6" s="139" t="s">
        <v>300</v>
      </c>
      <c r="R6" s="139" t="s">
        <v>301</v>
      </c>
    </row>
    <row r="7" spans="1:19" ht="12.75" customHeight="1" thickBot="1" x14ac:dyDescent="0.3">
      <c r="A7" s="46"/>
      <c r="B7" s="537"/>
      <c r="C7" s="534"/>
      <c r="D7" s="17"/>
      <c r="E7" s="17"/>
      <c r="F7" s="17"/>
      <c r="G7" s="17"/>
      <c r="H7" s="520"/>
      <c r="I7" s="520"/>
      <c r="J7" s="520"/>
      <c r="K7" s="520"/>
      <c r="L7" s="521"/>
      <c r="M7" s="520"/>
      <c r="N7" s="64"/>
      <c r="O7" s="138" t="s">
        <v>302</v>
      </c>
      <c r="P7" s="138" t="s">
        <v>80</v>
      </c>
      <c r="Q7" s="139" t="s">
        <v>303</v>
      </c>
      <c r="R7" s="139" t="s">
        <v>304</v>
      </c>
    </row>
    <row r="8" spans="1:19" ht="12.75" customHeight="1" x14ac:dyDescent="0.25">
      <c r="A8" s="46"/>
      <c r="B8" s="537"/>
      <c r="C8" s="533" t="s">
        <v>305</v>
      </c>
      <c r="D8" s="16"/>
      <c r="E8" s="16"/>
      <c r="F8" s="16"/>
      <c r="G8" s="16"/>
      <c r="H8" s="520"/>
      <c r="I8" s="520"/>
      <c r="J8" s="520"/>
      <c r="K8" s="520"/>
      <c r="L8" s="521"/>
      <c r="M8" s="520"/>
      <c r="N8" s="64"/>
      <c r="O8" s="138"/>
      <c r="P8" s="138"/>
      <c r="Q8" s="138"/>
      <c r="R8" s="138"/>
    </row>
    <row r="9" spans="1:19" ht="13.8" thickBot="1" x14ac:dyDescent="0.3">
      <c r="A9" s="46"/>
      <c r="B9" s="537"/>
      <c r="C9" s="534"/>
      <c r="D9" s="17"/>
      <c r="E9" s="17"/>
      <c r="F9" s="17"/>
      <c r="G9" s="17"/>
      <c r="H9" s="520"/>
      <c r="I9" s="520"/>
      <c r="J9" s="520"/>
      <c r="K9" s="520"/>
      <c r="L9" s="521"/>
      <c r="M9" s="520"/>
      <c r="N9" s="64"/>
      <c r="O9" s="138"/>
      <c r="P9" s="138"/>
      <c r="Q9" s="138"/>
      <c r="R9" s="138"/>
    </row>
    <row r="10" spans="1:19" x14ac:dyDescent="0.25">
      <c r="A10" s="46"/>
      <c r="B10" s="537"/>
      <c r="C10" s="533" t="s">
        <v>306</v>
      </c>
      <c r="D10" s="65"/>
      <c r="E10" s="65"/>
      <c r="F10" s="65"/>
      <c r="G10" s="65"/>
      <c r="H10" s="520"/>
      <c r="I10" s="520"/>
      <c r="J10" s="520"/>
      <c r="K10" s="520"/>
      <c r="L10" s="521"/>
      <c r="M10" s="520"/>
      <c r="N10" s="64"/>
      <c r="O10" s="140" t="s">
        <v>307</v>
      </c>
      <c r="P10" s="138"/>
      <c r="Q10" s="138"/>
      <c r="R10" s="138"/>
    </row>
    <row r="11" spans="1:19" ht="13.8" thickBot="1" x14ac:dyDescent="0.3">
      <c r="A11" s="46"/>
      <c r="B11" s="537"/>
      <c r="C11" s="534"/>
      <c r="D11" s="60"/>
      <c r="E11" s="60"/>
      <c r="F11" s="60"/>
      <c r="G11" s="60"/>
      <c r="H11" s="520"/>
      <c r="I11" s="520"/>
      <c r="J11" s="520"/>
      <c r="K11" s="520"/>
      <c r="L11" s="521"/>
      <c r="M11" s="520"/>
      <c r="N11" s="64"/>
      <c r="O11" s="138">
        <f>IF(M2=P11, 1.5, (IF(M2=P12, 1.5,0.7)))</f>
        <v>0.7</v>
      </c>
      <c r="P11" s="138" t="s">
        <v>202</v>
      </c>
      <c r="Q11" s="138"/>
      <c r="R11" s="138"/>
    </row>
    <row r="12" spans="1:19" x14ac:dyDescent="0.25">
      <c r="A12" s="46"/>
      <c r="B12" s="537"/>
      <c r="C12" s="533" t="s">
        <v>308</v>
      </c>
      <c r="D12" s="59"/>
      <c r="E12" s="59"/>
      <c r="F12" s="59"/>
      <c r="G12" s="59"/>
      <c r="H12" s="520"/>
      <c r="I12" s="520"/>
      <c r="J12" s="520"/>
      <c r="K12" s="520"/>
      <c r="L12" s="521"/>
      <c r="M12" s="520"/>
      <c r="N12" s="64"/>
      <c r="O12" s="138"/>
      <c r="P12" s="138" t="s">
        <v>205</v>
      </c>
      <c r="Q12" s="138"/>
      <c r="R12" s="138"/>
    </row>
    <row r="13" spans="1:19" ht="13.8" thickBot="1" x14ac:dyDescent="0.3">
      <c r="A13" s="46"/>
      <c r="B13" s="528"/>
      <c r="C13" s="534"/>
      <c r="D13" s="18"/>
      <c r="E13" s="18"/>
      <c r="F13" s="18"/>
      <c r="G13" s="18"/>
      <c r="H13" s="516"/>
      <c r="I13" s="516"/>
      <c r="J13" s="516"/>
      <c r="K13" s="516"/>
      <c r="L13" s="514"/>
      <c r="M13" s="516"/>
      <c r="N13" s="64"/>
      <c r="O13" s="138"/>
      <c r="P13" s="138"/>
      <c r="Q13" s="138"/>
      <c r="R13" s="138"/>
    </row>
    <row r="14" spans="1:19" ht="27" thickBot="1" x14ac:dyDescent="0.3">
      <c r="A14" s="46"/>
      <c r="B14" s="527" t="str">
        <f>VLOOKUP(O3, P4:R7, 3, FALSE)</f>
        <v>Humidity Resistance
(JDQ120)</v>
      </c>
      <c r="C14" s="5" t="s">
        <v>306</v>
      </c>
      <c r="D14" s="60"/>
      <c r="E14" s="60"/>
      <c r="F14" s="60"/>
      <c r="G14" s="60"/>
      <c r="H14" s="515"/>
      <c r="I14" s="515"/>
      <c r="J14" s="515"/>
      <c r="K14" s="515"/>
      <c r="L14" s="513"/>
      <c r="M14" s="515"/>
      <c r="N14" s="64"/>
      <c r="O14" s="138"/>
      <c r="P14" s="138"/>
      <c r="Q14" s="138"/>
      <c r="R14" s="138"/>
    </row>
    <row r="15" spans="1:19" ht="27" thickBot="1" x14ac:dyDescent="0.3">
      <c r="A15" s="46"/>
      <c r="B15" s="528"/>
      <c r="C15" s="5" t="s">
        <v>309</v>
      </c>
      <c r="D15" s="60"/>
      <c r="E15" s="60"/>
      <c r="F15" s="60"/>
      <c r="G15" s="60"/>
      <c r="H15" s="516"/>
      <c r="I15" s="516"/>
      <c r="J15" s="516"/>
      <c r="K15" s="516"/>
      <c r="L15" s="514"/>
      <c r="M15" s="516"/>
      <c r="N15" s="64"/>
      <c r="O15" s="140" t="s">
        <v>310</v>
      </c>
      <c r="P15" s="138"/>
      <c r="Q15" s="138"/>
      <c r="R15" s="138">
        <f>IF(O17="Other", O17,(IF(P17="Other", P17,(IF(Q17="Other", Q17,(IF(R17="Other", R17,0)))))))</f>
        <v>0</v>
      </c>
    </row>
    <row r="16" spans="1:19" ht="26.25" customHeight="1" thickBot="1" x14ac:dyDescent="0.3">
      <c r="A16" s="46"/>
      <c r="B16" s="15" t="s">
        <v>311</v>
      </c>
      <c r="C16" s="5" t="s">
        <v>312</v>
      </c>
      <c r="D16" s="60"/>
      <c r="E16" s="60"/>
      <c r="F16" s="60"/>
      <c r="G16" s="60"/>
      <c r="H16" s="18"/>
      <c r="I16" s="18"/>
      <c r="J16" s="18"/>
      <c r="K16" s="18"/>
      <c r="L16" s="79"/>
      <c r="M16" s="18"/>
      <c r="N16" s="64"/>
      <c r="O16" s="138">
        <f>'Process Information'!B12</f>
        <v>0</v>
      </c>
      <c r="P16" s="138">
        <f>'Process Information'!E12</f>
        <v>0</v>
      </c>
      <c r="Q16" s="138">
        <f>'Process Information'!F12</f>
        <v>0</v>
      </c>
      <c r="R16" s="138">
        <f>'Process Information'!J12</f>
        <v>0</v>
      </c>
    </row>
    <row r="17" spans="1:18" ht="27" customHeight="1" thickBot="1" x14ac:dyDescent="0.3">
      <c r="A17" s="46"/>
      <c r="B17" s="15" t="s">
        <v>313</v>
      </c>
      <c r="C17" s="5" t="s">
        <v>314</v>
      </c>
      <c r="D17" s="60"/>
      <c r="E17" s="60"/>
      <c r="F17" s="60"/>
      <c r="G17" s="60"/>
      <c r="H17" s="18"/>
      <c r="I17" s="18"/>
      <c r="J17" s="18"/>
      <c r="K17" s="18"/>
      <c r="L17" s="79"/>
      <c r="M17" s="18"/>
      <c r="N17" s="64"/>
      <c r="O17" s="138">
        <f>IF(O$16=$B32,0,(IF(O$16=$B34,0,(IF(O$16=$B36,0,(IF(O$16=$B37,0,(IF(O$16=$B38,0,(IF(O$16=$B39,0,"Other")))))))))))</f>
        <v>0</v>
      </c>
      <c r="P17" s="138">
        <f t="shared" ref="P17:R17" si="0">IF(P$16=$B32,0,(IF(P$16=$B34,0,(IF(P$16=$B36,0,(IF(P$16=$B37,0,(IF(P$16=$B38,0,(IF(P$16=$B39,0,"Other")))))))))))</f>
        <v>0</v>
      </c>
      <c r="Q17" s="138">
        <f t="shared" si="0"/>
        <v>0</v>
      </c>
      <c r="R17" s="138">
        <f t="shared" si="0"/>
        <v>0</v>
      </c>
    </row>
    <row r="18" spans="1:18" ht="12.45" customHeight="1" x14ac:dyDescent="0.25">
      <c r="A18" s="46"/>
      <c r="B18" s="527" t="s">
        <v>315</v>
      </c>
      <c r="C18" s="4" t="s">
        <v>415</v>
      </c>
      <c r="D18" s="529"/>
      <c r="E18" s="531" t="s">
        <v>316</v>
      </c>
      <c r="F18" s="531" t="s">
        <v>316</v>
      </c>
      <c r="G18" s="531" t="s">
        <v>316</v>
      </c>
      <c r="H18" s="515"/>
      <c r="I18" s="532" t="s">
        <v>316</v>
      </c>
      <c r="J18" s="532" t="s">
        <v>316</v>
      </c>
      <c r="K18" s="532" t="s">
        <v>316</v>
      </c>
      <c r="L18" s="513"/>
      <c r="M18" s="515"/>
      <c r="N18" s="64"/>
      <c r="O18" s="138"/>
      <c r="P18" s="138" t="s">
        <v>317</v>
      </c>
      <c r="Q18" s="138"/>
      <c r="R18" s="138"/>
    </row>
    <row r="19" spans="1:18" ht="13.8" thickBot="1" x14ac:dyDescent="0.3">
      <c r="A19" s="46"/>
      <c r="B19" s="528"/>
      <c r="C19" s="5" t="s">
        <v>318</v>
      </c>
      <c r="D19" s="530"/>
      <c r="E19" s="530"/>
      <c r="F19" s="530"/>
      <c r="G19" s="530"/>
      <c r="H19" s="516"/>
      <c r="I19" s="516"/>
      <c r="J19" s="516"/>
      <c r="K19" s="516"/>
      <c r="L19" s="521"/>
      <c r="M19" s="516"/>
      <c r="N19" s="64"/>
      <c r="O19" s="138"/>
      <c r="P19" s="140" t="s">
        <v>319</v>
      </c>
      <c r="Q19" s="138"/>
      <c r="R19" s="138"/>
    </row>
    <row r="20" spans="1:18" ht="29.4" thickBot="1" x14ac:dyDescent="0.3">
      <c r="A20" s="46"/>
      <c r="B20" s="15" t="s">
        <v>320</v>
      </c>
      <c r="C20" s="5" t="s">
        <v>321</v>
      </c>
      <c r="D20" s="18"/>
      <c r="E20" s="19" t="s">
        <v>316</v>
      </c>
      <c r="F20" s="19" t="s">
        <v>316</v>
      </c>
      <c r="G20" s="19" t="s">
        <v>316</v>
      </c>
      <c r="H20" s="18"/>
      <c r="I20" s="19" t="s">
        <v>316</v>
      </c>
      <c r="J20" s="19" t="s">
        <v>316</v>
      </c>
      <c r="K20" s="19" t="s">
        <v>316</v>
      </c>
      <c r="L20" s="521"/>
      <c r="M20" s="18"/>
      <c r="N20" s="64"/>
      <c r="O20" s="138"/>
      <c r="P20" s="138" t="str">
        <f>C25</f>
        <v>(Select range here)</v>
      </c>
      <c r="Q20" s="138">
        <f>VLOOKUP($P$20,$P$21:$R$28,2,FALSE)</f>
        <v>0</v>
      </c>
      <c r="R20" s="138">
        <f>VLOOKUP($P$20,$P$21:$R$28,3,FALSE)</f>
        <v>150</v>
      </c>
    </row>
    <row r="21" spans="1:18" ht="29.4" thickBot="1" x14ac:dyDescent="0.3">
      <c r="A21" s="46"/>
      <c r="B21" s="15" t="s">
        <v>322</v>
      </c>
      <c r="C21" s="5" t="s">
        <v>323</v>
      </c>
      <c r="D21" s="18"/>
      <c r="E21" s="19" t="s">
        <v>316</v>
      </c>
      <c r="F21" s="19" t="s">
        <v>316</v>
      </c>
      <c r="G21" s="19" t="s">
        <v>316</v>
      </c>
      <c r="H21" s="18"/>
      <c r="I21" s="19" t="s">
        <v>316</v>
      </c>
      <c r="J21" s="19" t="s">
        <v>316</v>
      </c>
      <c r="K21" s="19" t="s">
        <v>316</v>
      </c>
      <c r="L21" s="514"/>
      <c r="M21" s="18"/>
      <c r="N21" s="64"/>
      <c r="O21" s="138"/>
      <c r="P21" s="138" t="s">
        <v>324</v>
      </c>
      <c r="Q21" s="138">
        <v>0</v>
      </c>
      <c r="R21" s="138">
        <v>150</v>
      </c>
    </row>
    <row r="22" spans="1:18" ht="27" thickBot="1" x14ac:dyDescent="0.3">
      <c r="A22" s="46"/>
      <c r="B22" s="6" t="s">
        <v>325</v>
      </c>
      <c r="C22" s="7" t="s">
        <v>326</v>
      </c>
      <c r="D22" s="61"/>
      <c r="E22" s="61"/>
      <c r="F22" s="61"/>
      <c r="G22" s="61"/>
      <c r="H22" s="515"/>
      <c r="I22" s="515"/>
      <c r="J22" s="515"/>
      <c r="K22" s="515"/>
      <c r="L22" s="79"/>
      <c r="M22" s="18"/>
      <c r="N22" s="64"/>
      <c r="O22" s="138"/>
      <c r="P22" s="141" t="s">
        <v>327</v>
      </c>
      <c r="Q22" s="138">
        <v>70</v>
      </c>
      <c r="R22" s="138">
        <v>150</v>
      </c>
    </row>
    <row r="23" spans="1:18" ht="27" thickBot="1" x14ac:dyDescent="0.3">
      <c r="A23" s="46"/>
      <c r="B23" s="6" t="s">
        <v>328</v>
      </c>
      <c r="C23" s="8" t="s">
        <v>329</v>
      </c>
      <c r="D23" s="21"/>
      <c r="E23" s="21"/>
      <c r="F23" s="21"/>
      <c r="G23" s="21"/>
      <c r="H23" s="520"/>
      <c r="I23" s="520"/>
      <c r="J23" s="520"/>
      <c r="K23" s="520"/>
      <c r="L23" s="80"/>
      <c r="M23" s="22"/>
      <c r="N23" s="64"/>
      <c r="O23" s="138"/>
      <c r="P23" s="141" t="s">
        <v>330</v>
      </c>
      <c r="Q23" s="138">
        <v>50</v>
      </c>
      <c r="R23" s="138">
        <v>60</v>
      </c>
    </row>
    <row r="24" spans="1:18" ht="13.8" thickBot="1" x14ac:dyDescent="0.3">
      <c r="A24" s="46"/>
      <c r="B24" s="6" t="s">
        <v>331</v>
      </c>
      <c r="C24" s="7" t="s">
        <v>332</v>
      </c>
      <c r="D24" s="23"/>
      <c r="E24" s="23"/>
      <c r="F24" s="23"/>
      <c r="G24" s="23"/>
      <c r="H24" s="516"/>
      <c r="I24" s="516"/>
      <c r="J24" s="516"/>
      <c r="K24" s="516"/>
      <c r="L24" s="80"/>
      <c r="M24" s="20"/>
      <c r="N24" s="64"/>
      <c r="O24" s="138"/>
      <c r="P24" s="141" t="s">
        <v>333</v>
      </c>
      <c r="Q24" s="138">
        <v>25</v>
      </c>
      <c r="R24" s="138">
        <v>35</v>
      </c>
    </row>
    <row r="25" spans="1:18" x14ac:dyDescent="0.25">
      <c r="A25" s="46"/>
      <c r="B25" s="9" t="s">
        <v>334</v>
      </c>
      <c r="C25" s="83" t="s">
        <v>324</v>
      </c>
      <c r="D25" s="517"/>
      <c r="E25" s="517"/>
      <c r="F25" s="517"/>
      <c r="G25" s="517"/>
      <c r="H25" s="515"/>
      <c r="I25" s="515"/>
      <c r="J25" s="515"/>
      <c r="K25" s="515"/>
      <c r="L25" s="513"/>
      <c r="M25" s="515"/>
      <c r="N25" s="64"/>
      <c r="O25" s="138"/>
      <c r="P25" s="141" t="s">
        <v>335</v>
      </c>
      <c r="Q25" s="138">
        <v>20</v>
      </c>
      <c r="R25" s="138">
        <v>30</v>
      </c>
    </row>
    <row r="26" spans="1:18" x14ac:dyDescent="0.25">
      <c r="A26" s="46"/>
      <c r="B26" s="10" t="s">
        <v>327</v>
      </c>
      <c r="C26" s="4" t="s">
        <v>481</v>
      </c>
      <c r="D26" s="518"/>
      <c r="E26" s="518"/>
      <c r="F26" s="518"/>
      <c r="G26" s="518"/>
      <c r="H26" s="520"/>
      <c r="I26" s="520"/>
      <c r="J26" s="520"/>
      <c r="K26" s="520"/>
      <c r="L26" s="521"/>
      <c r="M26" s="520"/>
      <c r="N26" s="64"/>
      <c r="O26" s="138"/>
      <c r="P26" s="141" t="s">
        <v>336</v>
      </c>
      <c r="Q26" s="138">
        <v>5</v>
      </c>
      <c r="R26" s="138">
        <v>15</v>
      </c>
    </row>
    <row r="27" spans="1:18" x14ac:dyDescent="0.25">
      <c r="A27" s="46"/>
      <c r="B27" s="10" t="s">
        <v>330</v>
      </c>
      <c r="C27" s="4" t="s">
        <v>337</v>
      </c>
      <c r="D27" s="518"/>
      <c r="E27" s="518"/>
      <c r="F27" s="518"/>
      <c r="G27" s="518"/>
      <c r="H27" s="520"/>
      <c r="I27" s="520"/>
      <c r="J27" s="520"/>
      <c r="K27" s="520"/>
      <c r="L27" s="521"/>
      <c r="M27" s="520"/>
      <c r="N27" s="64"/>
      <c r="O27" s="138"/>
      <c r="P27" s="141" t="s">
        <v>338</v>
      </c>
      <c r="Q27" s="138">
        <v>0</v>
      </c>
      <c r="R27" s="138">
        <v>5</v>
      </c>
    </row>
    <row r="28" spans="1:18" x14ac:dyDescent="0.25">
      <c r="A28" s="46"/>
      <c r="B28" s="10" t="s">
        <v>333</v>
      </c>
      <c r="C28" s="4" t="s">
        <v>339</v>
      </c>
      <c r="D28" s="518"/>
      <c r="E28" s="518"/>
      <c r="F28" s="518"/>
      <c r="G28" s="518"/>
      <c r="H28" s="520"/>
      <c r="I28" s="520"/>
      <c r="J28" s="520"/>
      <c r="K28" s="520"/>
      <c r="L28" s="521"/>
      <c r="M28" s="520"/>
      <c r="N28" s="64"/>
      <c r="O28" s="138"/>
      <c r="P28" s="138" t="s">
        <v>340</v>
      </c>
      <c r="Q28" s="138">
        <v>0</v>
      </c>
      <c r="R28" s="138">
        <v>150</v>
      </c>
    </row>
    <row r="29" spans="1:18" x14ac:dyDescent="0.25">
      <c r="A29" s="46"/>
      <c r="B29" s="10" t="s">
        <v>335</v>
      </c>
      <c r="C29" s="4" t="s">
        <v>341</v>
      </c>
      <c r="D29" s="518"/>
      <c r="E29" s="518"/>
      <c r="F29" s="518"/>
      <c r="G29" s="518"/>
      <c r="H29" s="520"/>
      <c r="I29" s="520"/>
      <c r="J29" s="520"/>
      <c r="K29" s="520"/>
      <c r="L29" s="521"/>
      <c r="M29" s="520"/>
      <c r="N29" s="64"/>
      <c r="O29" s="138"/>
      <c r="P29" s="138"/>
      <c r="Q29" s="138"/>
      <c r="R29" s="138"/>
    </row>
    <row r="30" spans="1:18" ht="13.8" thickBot="1" x14ac:dyDescent="0.3">
      <c r="A30" s="46"/>
      <c r="B30" s="11" t="s">
        <v>336</v>
      </c>
      <c r="C30" s="5" t="s">
        <v>342</v>
      </c>
      <c r="D30" s="519"/>
      <c r="E30" s="519"/>
      <c r="F30" s="519"/>
      <c r="G30" s="519"/>
      <c r="H30" s="516"/>
      <c r="I30" s="516"/>
      <c r="J30" s="516"/>
      <c r="K30" s="516"/>
      <c r="L30" s="514"/>
      <c r="M30" s="516"/>
      <c r="N30" s="64"/>
      <c r="O30" s="138"/>
      <c r="P30" s="138"/>
      <c r="Q30" s="138"/>
      <c r="R30" s="138"/>
    </row>
    <row r="31" spans="1:18" ht="13.8" thickBot="1" x14ac:dyDescent="0.3">
      <c r="A31" s="46"/>
      <c r="B31" s="522" t="s">
        <v>343</v>
      </c>
      <c r="C31" s="523"/>
      <c r="D31" s="523"/>
      <c r="E31" s="523"/>
      <c r="F31" s="523"/>
      <c r="G31" s="523"/>
      <c r="H31" s="523"/>
      <c r="I31" s="523"/>
      <c r="J31" s="523"/>
      <c r="K31" s="523"/>
      <c r="L31" s="523"/>
      <c r="M31" s="524"/>
      <c r="N31" s="64"/>
      <c r="O31" s="138"/>
      <c r="P31" s="138"/>
      <c r="Q31" s="138"/>
      <c r="R31" s="138"/>
    </row>
    <row r="32" spans="1:18" ht="13.8" hidden="1" thickBot="1" x14ac:dyDescent="0.3">
      <c r="A32" s="46"/>
      <c r="B32" s="12">
        <v>0</v>
      </c>
      <c r="C32" s="71"/>
      <c r="D32" s="71"/>
      <c r="E32" s="71"/>
      <c r="F32" s="71"/>
      <c r="G32" s="71"/>
      <c r="H32" s="71"/>
      <c r="I32" s="71"/>
      <c r="J32" s="71"/>
      <c r="K32" s="71"/>
      <c r="L32" s="71"/>
      <c r="M32" s="72"/>
      <c r="N32" s="64"/>
      <c r="O32" s="138"/>
      <c r="P32" s="138"/>
      <c r="Q32" s="138"/>
      <c r="R32" s="138"/>
    </row>
    <row r="33" spans="1:18" ht="15" customHeight="1" thickBot="1" x14ac:dyDescent="0.3">
      <c r="A33" s="46"/>
      <c r="B33" s="86" t="s">
        <v>344</v>
      </c>
      <c r="C33" s="18"/>
      <c r="D33" s="18"/>
      <c r="E33" s="18"/>
      <c r="F33" s="18"/>
      <c r="G33" s="18"/>
      <c r="H33" s="18"/>
      <c r="I33" s="18"/>
      <c r="J33" s="18"/>
      <c r="K33" s="18"/>
      <c r="L33" s="79"/>
      <c r="M33" s="18"/>
      <c r="N33" s="64"/>
      <c r="O33" s="138" t="s">
        <v>417</v>
      </c>
      <c r="P33" s="138"/>
      <c r="Q33" s="138" t="s">
        <v>421</v>
      </c>
      <c r="R33" s="138"/>
    </row>
    <row r="34" spans="1:18" ht="15" customHeight="1" thickBot="1" x14ac:dyDescent="0.3">
      <c r="A34" s="46"/>
      <c r="B34" s="525" t="s">
        <v>345</v>
      </c>
      <c r="C34" s="5" t="s">
        <v>346</v>
      </c>
      <c r="D34" s="18"/>
      <c r="E34" s="18"/>
      <c r="F34" s="18"/>
      <c r="G34" s="18"/>
      <c r="H34" s="18"/>
      <c r="I34" s="18"/>
      <c r="J34" s="18"/>
      <c r="K34" s="18"/>
      <c r="L34" s="513"/>
      <c r="M34" s="515"/>
      <c r="N34" s="64"/>
      <c r="O34" s="138" t="s">
        <v>416</v>
      </c>
      <c r="P34" s="138" t="str">
        <f>IF(D18&gt;Q34, "FAIL", "PASS")</f>
        <v>PASS</v>
      </c>
      <c r="Q34" s="138">
        <v>12</v>
      </c>
      <c r="R34" s="138"/>
    </row>
    <row r="35" spans="1:18" ht="15" customHeight="1" thickBot="1" x14ac:dyDescent="0.3">
      <c r="A35" s="46"/>
      <c r="B35" s="526"/>
      <c r="C35" s="5" t="s">
        <v>347</v>
      </c>
      <c r="D35" s="18"/>
      <c r="E35" s="18"/>
      <c r="F35" s="18"/>
      <c r="G35" s="18"/>
      <c r="H35" s="18"/>
      <c r="I35" s="18"/>
      <c r="J35" s="18"/>
      <c r="K35" s="18"/>
      <c r="L35" s="514"/>
      <c r="M35" s="516"/>
      <c r="N35" s="64"/>
      <c r="O35" s="138" t="s">
        <v>418</v>
      </c>
      <c r="P35" s="138" t="str">
        <f>IF(D20&lt;Q35, "FAIL", "PASS")</f>
        <v>FAIL</v>
      </c>
      <c r="Q35" s="138">
        <v>30</v>
      </c>
      <c r="R35" s="138"/>
    </row>
    <row r="36" spans="1:18" ht="15" customHeight="1" thickBot="1" x14ac:dyDescent="0.3">
      <c r="A36" s="46"/>
      <c r="B36" s="12" t="s">
        <v>348</v>
      </c>
      <c r="C36" s="5" t="s">
        <v>349</v>
      </c>
      <c r="D36" s="24"/>
      <c r="E36" s="25" t="s">
        <v>316</v>
      </c>
      <c r="F36" s="24" t="s">
        <v>316</v>
      </c>
      <c r="G36" s="24" t="s">
        <v>316</v>
      </c>
      <c r="H36" s="24"/>
      <c r="I36" s="24" t="s">
        <v>316</v>
      </c>
      <c r="J36" s="24" t="s">
        <v>316</v>
      </c>
      <c r="K36" s="24" t="s">
        <v>316</v>
      </c>
      <c r="L36" s="79"/>
      <c r="M36" s="18"/>
      <c r="N36" s="64"/>
      <c r="O36" s="138" t="s">
        <v>419</v>
      </c>
      <c r="P36" s="138" t="str">
        <f>IF(D21&lt;Q36, "FAIL", "PASS")</f>
        <v>FAIL</v>
      </c>
      <c r="Q36" s="138">
        <v>10</v>
      </c>
      <c r="R36" s="138"/>
    </row>
    <row r="37" spans="1:18" ht="15" customHeight="1" thickBot="1" x14ac:dyDescent="0.3">
      <c r="A37" s="46"/>
      <c r="B37" s="12" t="s">
        <v>350</v>
      </c>
      <c r="C37" s="5" t="s">
        <v>351</v>
      </c>
      <c r="D37" s="24" t="s">
        <v>316</v>
      </c>
      <c r="E37" s="24" t="s">
        <v>316</v>
      </c>
      <c r="F37" s="24" t="s">
        <v>316</v>
      </c>
      <c r="G37" s="24" t="s">
        <v>316</v>
      </c>
      <c r="H37" s="24" t="s">
        <v>316</v>
      </c>
      <c r="I37" s="24" t="s">
        <v>316</v>
      </c>
      <c r="J37" s="24" t="s">
        <v>316</v>
      </c>
      <c r="K37" s="24" t="s">
        <v>316</v>
      </c>
      <c r="L37" s="79"/>
      <c r="M37" s="18"/>
      <c r="N37" s="64"/>
      <c r="O37" s="138" t="s">
        <v>420</v>
      </c>
      <c r="P37" s="138">
        <f>COUNTIF(P34:P36,"PASS")</f>
        <v>1</v>
      </c>
      <c r="Q37" s="138"/>
      <c r="R37" s="138"/>
    </row>
    <row r="38" spans="1:18" ht="15" customHeight="1" thickBot="1" x14ac:dyDescent="0.3">
      <c r="A38" s="46"/>
      <c r="B38" s="12" t="s">
        <v>352</v>
      </c>
      <c r="C38" s="5" t="s">
        <v>351</v>
      </c>
      <c r="D38" s="25" t="s">
        <v>316</v>
      </c>
      <c r="E38" s="24"/>
      <c r="F38" s="24" t="s">
        <v>353</v>
      </c>
      <c r="G38" s="24" t="s">
        <v>353</v>
      </c>
      <c r="H38" s="24" t="s">
        <v>316</v>
      </c>
      <c r="I38" s="24"/>
      <c r="J38" s="24"/>
      <c r="K38" s="24"/>
      <c r="L38" s="79"/>
      <c r="M38" s="18"/>
      <c r="N38" s="64"/>
      <c r="O38" s="138"/>
      <c r="P38" s="138"/>
      <c r="Q38" s="138"/>
      <c r="R38" s="138"/>
    </row>
    <row r="39" spans="1:18" ht="12.75" customHeight="1" thickBot="1" x14ac:dyDescent="0.3">
      <c r="A39" s="46"/>
      <c r="B39" s="69" t="s">
        <v>354</v>
      </c>
      <c r="C39" s="5" t="s">
        <v>355</v>
      </c>
      <c r="D39" s="24"/>
      <c r="E39" s="24" t="s">
        <v>316</v>
      </c>
      <c r="F39" s="24" t="s">
        <v>316</v>
      </c>
      <c r="G39" s="24" t="s">
        <v>316</v>
      </c>
      <c r="H39" s="24"/>
      <c r="I39" s="24" t="s">
        <v>316</v>
      </c>
      <c r="J39" s="24" t="s">
        <v>316</v>
      </c>
      <c r="K39" s="24" t="s">
        <v>316</v>
      </c>
      <c r="L39" s="513"/>
      <c r="M39" s="515"/>
      <c r="N39" s="64"/>
      <c r="O39" s="138"/>
      <c r="P39" s="138"/>
      <c r="Q39" s="138"/>
      <c r="R39" s="138"/>
    </row>
    <row r="40" spans="1:18" ht="13.5" customHeight="1" thickBot="1" x14ac:dyDescent="0.3">
      <c r="A40" s="46"/>
      <c r="B40" s="12" t="s">
        <v>356</v>
      </c>
      <c r="C40" s="5" t="s">
        <v>357</v>
      </c>
      <c r="D40" s="24"/>
      <c r="E40" s="24" t="s">
        <v>316</v>
      </c>
      <c r="F40" s="24" t="s">
        <v>316</v>
      </c>
      <c r="G40" s="24" t="s">
        <v>316</v>
      </c>
      <c r="H40" s="24"/>
      <c r="I40" s="24" t="s">
        <v>316</v>
      </c>
      <c r="J40" s="24" t="s">
        <v>316</v>
      </c>
      <c r="K40" s="24" t="s">
        <v>316</v>
      </c>
      <c r="L40" s="514"/>
      <c r="M40" s="516"/>
      <c r="N40" s="64"/>
      <c r="O40" s="138"/>
      <c r="P40" s="138"/>
      <c r="Q40" s="138"/>
      <c r="R40" s="138"/>
    </row>
    <row r="41" spans="1:18" ht="25.5" customHeight="1" thickBot="1" x14ac:dyDescent="0.3">
      <c r="A41" s="46"/>
      <c r="B41" s="510" t="s">
        <v>358</v>
      </c>
      <c r="C41" s="511"/>
      <c r="D41" s="511"/>
      <c r="E41" s="511"/>
      <c r="F41" s="511"/>
      <c r="G41" s="511"/>
      <c r="H41" s="511"/>
      <c r="I41" s="511"/>
      <c r="J41" s="511"/>
      <c r="K41" s="511"/>
      <c r="L41" s="511"/>
      <c r="M41" s="512"/>
      <c r="O41" s="138"/>
      <c r="P41" s="138"/>
      <c r="Q41" s="138"/>
      <c r="R41" s="138"/>
    </row>
    <row r="42" spans="1:18" ht="28.8" customHeight="1" thickBot="1" x14ac:dyDescent="0.3">
      <c r="A42" s="46"/>
      <c r="B42" s="510" t="s">
        <v>432</v>
      </c>
      <c r="C42" s="511"/>
      <c r="D42" s="511"/>
      <c r="E42" s="511"/>
      <c r="F42" s="511"/>
      <c r="G42" s="511"/>
      <c r="H42" s="511"/>
      <c r="I42" s="511"/>
      <c r="J42" s="511"/>
      <c r="K42" s="511"/>
      <c r="L42" s="511"/>
      <c r="M42" s="512"/>
      <c r="O42" s="138"/>
      <c r="P42" s="138"/>
      <c r="Q42" s="138"/>
      <c r="R42" s="138"/>
    </row>
    <row r="43" spans="1:18" ht="14.4" thickBot="1" x14ac:dyDescent="0.35">
      <c r="A43" s="46"/>
      <c r="B43" s="43" t="s">
        <v>359</v>
      </c>
      <c r="C43" s="202" t="s">
        <v>360</v>
      </c>
      <c r="D43" s="44"/>
      <c r="E43" s="45"/>
      <c r="F43" s="45"/>
      <c r="G43" s="45"/>
      <c r="H43" s="45"/>
      <c r="I43" s="45"/>
      <c r="J43" s="45"/>
      <c r="K43" s="45"/>
      <c r="L43" s="45"/>
      <c r="M43" s="45"/>
      <c r="O43" s="138"/>
      <c r="P43" s="138"/>
      <c r="Q43" s="138"/>
      <c r="R43" s="138"/>
    </row>
    <row r="44" spans="1:18" x14ac:dyDescent="0.25">
      <c r="O44" s="138"/>
      <c r="P44" s="138"/>
      <c r="Q44" s="138"/>
      <c r="R44" s="138"/>
    </row>
    <row r="45" spans="1:18" ht="13.5" customHeight="1" x14ac:dyDescent="0.25">
      <c r="O45" s="138"/>
      <c r="P45" s="140" t="s">
        <v>361</v>
      </c>
      <c r="Q45" s="138"/>
      <c r="R45" s="138"/>
    </row>
    <row r="46" spans="1:18" ht="13.5" customHeight="1" x14ac:dyDescent="0.25">
      <c r="O46" s="138"/>
      <c r="P46" s="138" t="s">
        <v>360</v>
      </c>
      <c r="Q46" s="138"/>
      <c r="R46" s="138"/>
    </row>
    <row r="47" spans="1:18" ht="13.5" customHeight="1" x14ac:dyDescent="0.25">
      <c r="O47" s="138"/>
      <c r="P47" s="138" t="s">
        <v>362</v>
      </c>
      <c r="Q47" s="138"/>
      <c r="R47" s="138"/>
    </row>
    <row r="48" spans="1:18" ht="13.5" customHeight="1" x14ac:dyDescent="0.25">
      <c r="O48" s="138"/>
      <c r="P48" s="138" t="s">
        <v>363</v>
      </c>
      <c r="Q48" s="138"/>
      <c r="R48" s="138"/>
    </row>
    <row r="49" ht="14.25" customHeight="1" x14ac:dyDescent="0.25"/>
    <row r="56" ht="13.5" customHeight="1" x14ac:dyDescent="0.25"/>
    <row r="57" ht="12.75" customHeight="1" x14ac:dyDescent="0.25"/>
    <row r="58" ht="12.75" customHeight="1" x14ac:dyDescent="0.25"/>
    <row r="59" ht="12.75" customHeight="1" x14ac:dyDescent="0.25"/>
    <row r="60" ht="12.75" customHeight="1" x14ac:dyDescent="0.25"/>
    <row r="61" ht="13.5" customHeight="1" x14ac:dyDescent="0.25"/>
    <row r="62" ht="13.5" customHeight="1" x14ac:dyDescent="0.25"/>
    <row r="65" ht="12.75" customHeight="1" x14ac:dyDescent="0.25"/>
    <row r="67" ht="21" customHeight="1" x14ac:dyDescent="0.25"/>
    <row r="68" ht="42" customHeight="1" x14ac:dyDescent="0.25"/>
  </sheetData>
  <sheetProtection algorithmName="SHA-512" hashValue="6xqyXurAWSG3ixz7l9Pzyp1wE5WcdFUigymKP5HCldvWnih3XwHYpZ+26tPmkRDnwN6VW8efgS1QGqTl5L1FQA==" saltValue="wwTeGn6jlej9w/wrPmCKyA==" spinCount="100000" sheet="1" formatCells="0" selectLockedCells="1"/>
  <mergeCells count="63">
    <mergeCell ref="O1:R1"/>
    <mergeCell ref="O2:R2"/>
    <mergeCell ref="B4:B5"/>
    <mergeCell ref="C4:C5"/>
    <mergeCell ref="D4:G4"/>
    <mergeCell ref="H4:K4"/>
    <mergeCell ref="M4:M5"/>
    <mergeCell ref="B1:M1"/>
    <mergeCell ref="B6:B13"/>
    <mergeCell ref="C6:C7"/>
    <mergeCell ref="H6:H9"/>
    <mergeCell ref="I6:I9"/>
    <mergeCell ref="J6:J9"/>
    <mergeCell ref="K14:K15"/>
    <mergeCell ref="L14:L15"/>
    <mergeCell ref="L6:L13"/>
    <mergeCell ref="M6:M13"/>
    <mergeCell ref="C8:C9"/>
    <mergeCell ref="C10:C11"/>
    <mergeCell ref="H10:H13"/>
    <mergeCell ref="I10:I13"/>
    <mergeCell ref="J10:J13"/>
    <mergeCell ref="K10:K13"/>
    <mergeCell ref="C12:C13"/>
    <mergeCell ref="K6:K9"/>
    <mergeCell ref="L34:L35"/>
    <mergeCell ref="M34:M35"/>
    <mergeCell ref="M14:M15"/>
    <mergeCell ref="B18:B19"/>
    <mergeCell ref="D18:D19"/>
    <mergeCell ref="E18:E19"/>
    <mergeCell ref="F18:F19"/>
    <mergeCell ref="G18:G19"/>
    <mergeCell ref="H18:H19"/>
    <mergeCell ref="I18:I19"/>
    <mergeCell ref="J18:J19"/>
    <mergeCell ref="K18:K19"/>
    <mergeCell ref="B14:B15"/>
    <mergeCell ref="H14:H15"/>
    <mergeCell ref="I14:I15"/>
    <mergeCell ref="J14:J15"/>
    <mergeCell ref="M18:M19"/>
    <mergeCell ref="H22:H24"/>
    <mergeCell ref="I22:I24"/>
    <mergeCell ref="J22:J24"/>
    <mergeCell ref="K22:K24"/>
    <mergeCell ref="L18:L21"/>
    <mergeCell ref="B42:M42"/>
    <mergeCell ref="L39:L40"/>
    <mergeCell ref="M39:M40"/>
    <mergeCell ref="D25:D30"/>
    <mergeCell ref="E25:E30"/>
    <mergeCell ref="F25:F30"/>
    <mergeCell ref="G25:G30"/>
    <mergeCell ref="H25:H30"/>
    <mergeCell ref="I25:I30"/>
    <mergeCell ref="J25:J30"/>
    <mergeCell ref="K25:K30"/>
    <mergeCell ref="L25:L30"/>
    <mergeCell ref="M25:M30"/>
    <mergeCell ref="B31:M31"/>
    <mergeCell ref="B41:M41"/>
    <mergeCell ref="B34:B35"/>
  </mergeCells>
  <conditionalFormatting sqref="B33">
    <cfRule type="expression" dxfId="39" priority="208">
      <formula>$Q$16="Other"</formula>
    </cfRule>
    <cfRule type="expression" dxfId="38" priority="209">
      <formula>$P$16="Other"</formula>
    </cfRule>
    <cfRule type="expression" dxfId="37" priority="210">
      <formula>$R$15="Other"</formula>
    </cfRule>
  </conditionalFormatting>
  <conditionalFormatting sqref="B34 B36:B39">
    <cfRule type="cellIs" dxfId="36" priority="200" operator="equal">
      <formula>$R$16</formula>
    </cfRule>
    <cfRule type="cellIs" dxfId="35" priority="201" operator="equal">
      <formula>$Q$16</formula>
    </cfRule>
    <cfRule type="cellIs" dxfId="34" priority="202" operator="equal">
      <formula>$P$16</formula>
    </cfRule>
    <cfRule type="cellIs" dxfId="33" priority="203" operator="equal">
      <formula>$O$16</formula>
    </cfRule>
  </conditionalFormatting>
  <conditionalFormatting sqref="B26:C26">
    <cfRule type="expression" dxfId="32" priority="10">
      <formula>$C$25=$B$26</formula>
    </cfRule>
  </conditionalFormatting>
  <conditionalFormatting sqref="B27:C27">
    <cfRule type="expression" dxfId="31" priority="9">
      <formula>$C$25=$B$27</formula>
    </cfRule>
  </conditionalFormatting>
  <conditionalFormatting sqref="B28:C28">
    <cfRule type="expression" dxfId="30" priority="8">
      <formula>$C$25=$B$28</formula>
    </cfRule>
  </conditionalFormatting>
  <conditionalFormatting sqref="B29:C29">
    <cfRule type="expression" dxfId="29" priority="7">
      <formula>$C$25=$B$29</formula>
    </cfRule>
  </conditionalFormatting>
  <conditionalFormatting sqref="B30:C30">
    <cfRule type="expression" dxfId="28" priority="6">
      <formula>$C$25=$B$30</formula>
    </cfRule>
  </conditionalFormatting>
  <conditionalFormatting sqref="C25">
    <cfRule type="containsText" dxfId="27" priority="4" operator="containsText" text="Select">
      <formula>NOT(ISERROR(SEARCH("Select",C25)))</formula>
    </cfRule>
  </conditionalFormatting>
  <conditionalFormatting sqref="C43">
    <cfRule type="containsText" dxfId="26" priority="39" operator="containsText" text="Pass">
      <formula>NOT(ISERROR(SEARCH("Pass",C43)))</formula>
    </cfRule>
  </conditionalFormatting>
  <conditionalFormatting sqref="D18:D19">
    <cfRule type="cellIs" dxfId="25" priority="48" operator="greaterThan">
      <formula>12</formula>
    </cfRule>
  </conditionalFormatting>
  <conditionalFormatting sqref="D20">
    <cfRule type="cellIs" dxfId="24" priority="13" operator="lessThan">
      <formula>30</formula>
    </cfRule>
  </conditionalFormatting>
  <conditionalFormatting sqref="D21">
    <cfRule type="cellIs" dxfId="23" priority="12" operator="lessThan">
      <formula>10</formula>
    </cfRule>
  </conditionalFormatting>
  <conditionalFormatting sqref="D6:G7">
    <cfRule type="cellIs" dxfId="22" priority="51" operator="greaterThan">
      <formula>3</formula>
    </cfRule>
  </conditionalFormatting>
  <conditionalFormatting sqref="D8:G9">
    <cfRule type="cellIs" dxfId="21" priority="50" operator="greaterThan">
      <formula>8</formula>
    </cfRule>
  </conditionalFormatting>
  <conditionalFormatting sqref="D10:G11 D14:G15">
    <cfRule type="cellIs" dxfId="20" priority="49" operator="equal">
      <formula>10</formula>
    </cfRule>
  </conditionalFormatting>
  <conditionalFormatting sqref="D12:G13">
    <cfRule type="containsText" dxfId="19" priority="40" stopIfTrue="1" operator="containsText" text="9">
      <formula>NOT(ISERROR(SEARCH("9",D12)))</formula>
    </cfRule>
    <cfRule type="cellIs" dxfId="18" priority="41" operator="notEqual">
      <formula>10</formula>
    </cfRule>
  </conditionalFormatting>
  <conditionalFormatting sqref="D16:G16">
    <cfRule type="containsText" dxfId="17" priority="42" operator="containsText" text="B">
      <formula>NOT(ISERROR(SEARCH("B",D16)))</formula>
    </cfRule>
    <cfRule type="containsText" dxfId="16" priority="43" operator="containsText" text="H">
      <formula>NOT(ISERROR(SEARCH("H",D16)))</formula>
    </cfRule>
  </conditionalFormatting>
  <conditionalFormatting sqref="D17:G17">
    <cfRule type="containsText" dxfId="15" priority="44" operator="containsText" text="B">
      <formula>NOT(ISERROR(SEARCH("B",D17)))</formula>
    </cfRule>
    <cfRule type="containsText" dxfId="14" priority="45" operator="containsText" text="A">
      <formula>NOT(ISERROR(SEARCH("A",D17)))</formula>
    </cfRule>
  </conditionalFormatting>
  <conditionalFormatting sqref="D22:G22">
    <cfRule type="containsText" dxfId="13" priority="46" operator="containsText" text="Pass">
      <formula>NOT(ISERROR(SEARCH("Pass",D22)))</formula>
    </cfRule>
  </conditionalFormatting>
  <conditionalFormatting sqref="D23:G23">
    <cfRule type="cellIs" dxfId="12" priority="199" operator="greaterThan">
      <formula>$O$11</formula>
    </cfRule>
  </conditionalFormatting>
  <conditionalFormatting sqref="D24:G24">
    <cfRule type="cellIs" dxfId="11" priority="22" operator="greaterThan">
      <formula>0.7</formula>
    </cfRule>
  </conditionalFormatting>
  <conditionalFormatting sqref="D25:G30">
    <cfRule type="cellIs" dxfId="10" priority="211" operator="between">
      <formula>$Q$20</formula>
      <formula>$R$20</formula>
    </cfRule>
  </conditionalFormatting>
  <conditionalFormatting sqref="L6:L18 L22:L30 L33:L34 L36:L40">
    <cfRule type="cellIs" dxfId="9" priority="20" operator="equal">
      <formula>$O$6</formula>
    </cfRule>
  </conditionalFormatting>
  <conditionalFormatting sqref="M2">
    <cfRule type="cellIs" dxfId="8" priority="2" operator="equal">
      <formula>0</formula>
    </cfRule>
  </conditionalFormatting>
  <dataValidations xWindow="209" yWindow="672" count="7">
    <dataValidation type="list" allowBlank="1" showInputMessage="1" showErrorMessage="1" sqref="C43" xr:uid="{00000000-0002-0000-0300-000000000000}">
      <formula1>$P$46:$P$48</formula1>
    </dataValidation>
    <dataValidation type="list" allowBlank="1" showInputMessage="1" showErrorMessage="1" sqref="L36:L40 L33:L34 L6:L18 L22:L30" xr:uid="{00000000-0002-0000-0300-000001000000}">
      <formula1>$O$5:$O$7</formula1>
    </dataValidation>
    <dataValidation type="decimal" allowBlank="1" showInputMessage="1" showErrorMessage="1" error="Enter the highest passing value (do not use greater than or less than signs).  If the lowest tested value failed, enter 0." prompt="Enter the highest passing value (do not use greater than or less than signs).  If the lowest tested value failed, enter 0." sqref="D20:D21" xr:uid="{00000000-0002-0000-0300-000002000000}">
      <formula1>0</formula1>
      <formula2>200</formula2>
    </dataValidation>
    <dataValidation type="decimal" allowBlank="1" showInputMessage="1" showErrorMessage="1" error="Only numerical values may be entered.  Please do not use letters or symbols." prompt="Enter numerical value only.  Do not use &gt; or &lt; symbols." sqref="D18:D19" xr:uid="{00000000-0002-0000-0300-000003000000}">
      <formula1>0</formula1>
      <formula2>104</formula2>
    </dataValidation>
    <dataValidation allowBlank="1" showInputMessage="1" showErrorMessage="1" prompt="Enter Pass or Fail.  For failed results, describe the failure in the notes column." sqref="D22:G22" xr:uid="{00000000-0002-0000-0300-000004000000}"/>
    <dataValidation allowBlank="1" showInputMessage="1" showErrorMessage="1" prompt="Do not use &lt; symbols for low values.  (i.e. for results that are &lt;0.1 mm, enter 0.1)" sqref="D6:G7" xr:uid="{00000000-0002-0000-0300-000006000000}"/>
    <dataValidation type="list" allowBlank="1" showInputMessage="1" sqref="C25" xr:uid="{00000000-0002-0000-0300-000005000000}">
      <formula1>$P$21:$P$28</formula1>
    </dataValidation>
  </dataValidations>
  <pageMargins left="0.14583333333333301" right="0.17708333333333301" top="0.9" bottom="0.2" header="0.2" footer="0.3"/>
  <pageSetup fitToHeight="0" orientation="portrait" horizontalDpi="300" r:id="rId1"/>
  <headerFooter>
    <oddHeader>&amp;L&amp;G&amp;C&amp;"Arial,Bold"&amp;14JDM F17 Qualification Matrix&amp;R&amp;G</oddHeader>
    <oddFooter>&amp;R&amp;1#&amp;"Calibri"&amp;10&amp;KFF0000Company Use</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22"/>
  <sheetViews>
    <sheetView topLeftCell="A2" workbookViewId="0">
      <selection activeCell="A6" sqref="A6"/>
    </sheetView>
  </sheetViews>
  <sheetFormatPr defaultColWidth="8.77734375" defaultRowHeight="13.2" x14ac:dyDescent="0.25"/>
  <cols>
    <col min="1" max="1" width="19.5546875" bestFit="1" customWidth="1"/>
    <col min="2" max="5" width="10.21875" customWidth="1"/>
    <col min="6" max="9" width="7.44140625" customWidth="1"/>
    <col min="10" max="12" width="6.77734375" customWidth="1"/>
    <col min="13" max="13" width="5" customWidth="1"/>
    <col min="14" max="14" width="6.21875" bestFit="1" customWidth="1"/>
    <col min="15" max="15" width="19.5546875" hidden="1" customWidth="1"/>
    <col min="16" max="16" width="11.21875" hidden="1" customWidth="1"/>
    <col min="17" max="17" width="15.5546875" hidden="1" customWidth="1"/>
    <col min="18" max="19" width="8.77734375" hidden="1" customWidth="1"/>
  </cols>
  <sheetData>
    <row r="1" spans="1:20" ht="22.8" x14ac:dyDescent="0.4">
      <c r="A1" s="576" t="s">
        <v>364</v>
      </c>
      <c r="B1" s="576"/>
      <c r="C1" s="576"/>
      <c r="D1" s="576"/>
      <c r="E1" s="576"/>
      <c r="F1" s="576"/>
      <c r="G1" s="576"/>
      <c r="H1" s="576"/>
      <c r="I1" s="576"/>
      <c r="J1" s="576"/>
      <c r="K1" s="576"/>
      <c r="L1" s="576"/>
      <c r="M1" s="90"/>
      <c r="N1" s="90"/>
    </row>
    <row r="2" spans="1:20" ht="68.55" customHeight="1" x14ac:dyDescent="0.3">
      <c r="A2" s="577" t="s">
        <v>365</v>
      </c>
      <c r="B2" s="577"/>
      <c r="C2" s="577"/>
      <c r="D2" s="577"/>
      <c r="E2" s="577"/>
      <c r="F2" s="577"/>
      <c r="G2" s="577"/>
      <c r="H2" s="577"/>
      <c r="I2" s="577"/>
      <c r="J2" s="577"/>
      <c r="K2" s="577"/>
      <c r="L2" s="577"/>
      <c r="M2" s="91"/>
      <c r="N2" s="91"/>
      <c r="O2" s="546" t="s">
        <v>366</v>
      </c>
      <c r="P2" s="546"/>
      <c r="Q2" s="546"/>
      <c r="R2" s="546"/>
      <c r="S2" s="546"/>
    </row>
    <row r="3" spans="1:20" x14ac:dyDescent="0.25">
      <c r="A3" s="26"/>
      <c r="B3" s="26"/>
      <c r="C3" s="26"/>
      <c r="D3" s="26"/>
      <c r="E3" s="26"/>
      <c r="F3" s="26"/>
      <c r="G3" s="26"/>
      <c r="H3" s="26"/>
      <c r="I3" s="26"/>
      <c r="J3" s="26"/>
      <c r="K3" s="26"/>
      <c r="L3" s="26"/>
    </row>
    <row r="4" spans="1:20" x14ac:dyDescent="0.25">
      <c r="A4" s="575" t="s">
        <v>367</v>
      </c>
      <c r="B4" s="575"/>
      <c r="C4" s="575"/>
      <c r="D4" s="582" t="s">
        <v>368</v>
      </c>
      <c r="E4" s="583"/>
      <c r="F4" s="583"/>
      <c r="G4" s="583"/>
      <c r="H4" s="583"/>
      <c r="I4" s="583"/>
      <c r="J4" s="583"/>
      <c r="K4" s="583"/>
      <c r="L4" s="583"/>
    </row>
    <row r="5" spans="1:20" ht="27" thickBot="1" x14ac:dyDescent="0.3">
      <c r="A5" s="118" t="s">
        <v>369</v>
      </c>
      <c r="B5" s="93" t="s">
        <v>370</v>
      </c>
      <c r="C5" s="114" t="s">
        <v>371</v>
      </c>
      <c r="D5" s="93" t="s">
        <v>372</v>
      </c>
      <c r="E5" s="93" t="s">
        <v>373</v>
      </c>
      <c r="F5" s="93" t="s">
        <v>374</v>
      </c>
      <c r="G5" s="578" t="s">
        <v>375</v>
      </c>
      <c r="H5" s="579"/>
      <c r="I5" s="579"/>
      <c r="J5" s="579"/>
      <c r="K5" s="579"/>
      <c r="L5" s="580"/>
      <c r="O5" s="92" t="s">
        <v>376</v>
      </c>
      <c r="P5" s="92" t="s">
        <v>377</v>
      </c>
      <c r="Q5" s="92" t="s">
        <v>378</v>
      </c>
      <c r="S5" s="92" t="s">
        <v>379</v>
      </c>
      <c r="T5" t="str">
        <f>CONCATENATE(G6,G7,G8,G9,G10,G11,G12)</f>
        <v/>
      </c>
    </row>
    <row r="6" spans="1:20" ht="13.8" thickTop="1" x14ac:dyDescent="0.25">
      <c r="A6" s="98"/>
      <c r="B6" s="94"/>
      <c r="C6" s="95"/>
      <c r="D6" s="96" t="str">
        <f t="shared" ref="D6:D12" si="0">IF(C6="","",P6)</f>
        <v/>
      </c>
      <c r="E6" s="97" t="str">
        <f t="shared" ref="E6:E12" si="1">IF(D6="","",4)</f>
        <v/>
      </c>
      <c r="F6" s="97" t="str">
        <f>IF(L17="","",L17)</f>
        <v/>
      </c>
      <c r="G6" s="581" t="str">
        <f>IF(F6=$L$16, (CONCATENATE(A6,", ",B6, ", ",C6,"; ")),"")</f>
        <v/>
      </c>
      <c r="H6" s="581"/>
      <c r="I6" s="581"/>
      <c r="J6" s="581"/>
      <c r="K6" s="581"/>
      <c r="L6" s="581"/>
      <c r="O6">
        <f>'Process Information'!D64</f>
        <v>0</v>
      </c>
      <c r="P6" s="74" t="s">
        <v>380</v>
      </c>
      <c r="Q6" s="74" t="s">
        <v>381</v>
      </c>
      <c r="S6" s="74" t="s">
        <v>382</v>
      </c>
    </row>
    <row r="7" spans="1:20" ht="13.8" x14ac:dyDescent="0.3">
      <c r="A7" s="98"/>
      <c r="B7" s="98"/>
      <c r="C7" s="99"/>
      <c r="D7" s="96" t="str">
        <f t="shared" si="0"/>
        <v/>
      </c>
      <c r="E7" s="97" t="str">
        <f t="shared" si="1"/>
        <v/>
      </c>
      <c r="F7" s="97" t="str">
        <f>IF(L18="","",L18)</f>
        <v/>
      </c>
      <c r="G7" s="574" t="str">
        <f>IF(F7=$L$16, (CONCATENATE(A7,", ",B7, ", ",C7,"; ")),"")</f>
        <v/>
      </c>
      <c r="H7" s="574"/>
      <c r="I7" s="574"/>
      <c r="J7" s="574"/>
      <c r="K7" s="574"/>
      <c r="L7" s="574"/>
      <c r="O7">
        <f>'Process Information'!D66</f>
        <v>0</v>
      </c>
      <c r="P7" s="74" t="s">
        <v>383</v>
      </c>
      <c r="Q7" s="74" t="s">
        <v>384</v>
      </c>
      <c r="S7" s="74" t="s">
        <v>385</v>
      </c>
    </row>
    <row r="8" spans="1:20" x14ac:dyDescent="0.25">
      <c r="A8" s="98"/>
      <c r="B8" s="98"/>
      <c r="C8" s="100"/>
      <c r="D8" s="96" t="str">
        <f t="shared" si="0"/>
        <v/>
      </c>
      <c r="E8" s="97" t="str">
        <f t="shared" si="1"/>
        <v/>
      </c>
      <c r="F8" s="97" t="str">
        <f t="shared" ref="F8:F12" si="2">IF(L19="","",L19)</f>
        <v/>
      </c>
      <c r="G8" s="574" t="str">
        <f t="shared" ref="G8:G11" si="3">IF(F8=$L$16, (CONCATENATE(A8,", ",B8, ", ",C8,"; ")),"")</f>
        <v/>
      </c>
      <c r="H8" s="574"/>
      <c r="I8" s="574"/>
      <c r="J8" s="574"/>
      <c r="K8" s="574"/>
      <c r="L8" s="574"/>
      <c r="O8">
        <f>'Process Information'!D68</f>
        <v>0</v>
      </c>
      <c r="P8" s="74" t="s">
        <v>386</v>
      </c>
      <c r="Q8" s="74" t="s">
        <v>387</v>
      </c>
      <c r="S8" s="74" t="s">
        <v>388</v>
      </c>
    </row>
    <row r="9" spans="1:20" x14ac:dyDescent="0.25">
      <c r="A9" s="98"/>
      <c r="B9" s="98"/>
      <c r="C9" s="100"/>
      <c r="D9" s="96" t="str">
        <f t="shared" si="0"/>
        <v/>
      </c>
      <c r="E9" s="97" t="str">
        <f t="shared" si="1"/>
        <v/>
      </c>
      <c r="F9" s="97" t="str">
        <f t="shared" si="2"/>
        <v/>
      </c>
      <c r="G9" s="574" t="str">
        <f t="shared" si="3"/>
        <v/>
      </c>
      <c r="H9" s="574"/>
      <c r="I9" s="574"/>
      <c r="J9" s="574"/>
      <c r="K9" s="574"/>
      <c r="L9" s="574"/>
      <c r="P9" s="74" t="s">
        <v>389</v>
      </c>
      <c r="Q9" s="74" t="s">
        <v>390</v>
      </c>
    </row>
    <row r="10" spans="1:20" x14ac:dyDescent="0.25">
      <c r="A10" s="98"/>
      <c r="B10" s="98"/>
      <c r="C10" s="99"/>
      <c r="D10" s="96" t="str">
        <f t="shared" si="0"/>
        <v/>
      </c>
      <c r="E10" s="97" t="str">
        <f t="shared" si="1"/>
        <v/>
      </c>
      <c r="F10" s="97" t="str">
        <f t="shared" si="2"/>
        <v/>
      </c>
      <c r="G10" s="574" t="str">
        <f t="shared" si="3"/>
        <v/>
      </c>
      <c r="H10" s="574"/>
      <c r="I10" s="574"/>
      <c r="J10" s="574"/>
      <c r="K10" s="574"/>
      <c r="L10" s="574"/>
      <c r="P10" s="74" t="s">
        <v>391</v>
      </c>
      <c r="Q10" s="74" t="s">
        <v>392</v>
      </c>
    </row>
    <row r="11" spans="1:20" x14ac:dyDescent="0.25">
      <c r="A11" s="98"/>
      <c r="B11" s="98"/>
      <c r="C11" s="99"/>
      <c r="D11" s="96" t="str">
        <f t="shared" si="0"/>
        <v/>
      </c>
      <c r="E11" s="97" t="str">
        <f t="shared" si="1"/>
        <v/>
      </c>
      <c r="F11" s="97" t="str">
        <f t="shared" si="2"/>
        <v/>
      </c>
      <c r="G11" s="574" t="str">
        <f t="shared" si="3"/>
        <v/>
      </c>
      <c r="H11" s="574"/>
      <c r="I11" s="574"/>
      <c r="J11" s="574"/>
      <c r="K11" s="574"/>
      <c r="L11" s="574"/>
      <c r="P11" s="74" t="s">
        <v>393</v>
      </c>
    </row>
    <row r="12" spans="1:20" x14ac:dyDescent="0.25">
      <c r="A12" s="98"/>
      <c r="B12" s="98"/>
      <c r="C12" s="99"/>
      <c r="D12" s="96" t="str">
        <f t="shared" si="0"/>
        <v/>
      </c>
      <c r="E12" s="97" t="str">
        <f t="shared" si="1"/>
        <v/>
      </c>
      <c r="F12" s="97" t="str">
        <f t="shared" si="2"/>
        <v/>
      </c>
      <c r="G12" s="574" t="str">
        <f>IF(F12=$L$16, (CONCATENATE(A12,", ",B12, ", ",C12)),"")</f>
        <v/>
      </c>
      <c r="H12" s="574"/>
      <c r="I12" s="574"/>
      <c r="J12" s="574"/>
      <c r="K12" s="574"/>
      <c r="L12" s="574"/>
      <c r="P12" s="74" t="s">
        <v>394</v>
      </c>
    </row>
    <row r="13" spans="1:20" ht="7.95" customHeight="1" x14ac:dyDescent="0.25">
      <c r="A13" s="119"/>
      <c r="B13" s="26"/>
      <c r="C13" s="26"/>
      <c r="D13" s="26"/>
      <c r="E13" s="26"/>
      <c r="F13" s="26"/>
      <c r="G13" s="26"/>
      <c r="H13" s="26"/>
      <c r="I13" s="26"/>
      <c r="J13" s="26"/>
      <c r="K13" s="26"/>
      <c r="L13" s="26"/>
      <c r="P13" s="74"/>
    </row>
    <row r="14" spans="1:20" x14ac:dyDescent="0.25">
      <c r="A14" s="547" t="s">
        <v>395</v>
      </c>
      <c r="B14" s="548"/>
      <c r="C14" s="549"/>
      <c r="D14" s="26"/>
      <c r="E14" s="26"/>
      <c r="F14" s="26"/>
      <c r="G14" s="26"/>
      <c r="H14" s="26"/>
      <c r="I14" s="26"/>
      <c r="J14" s="26"/>
      <c r="K14" s="26"/>
      <c r="L14" s="26"/>
      <c r="O14" s="92" t="s">
        <v>396</v>
      </c>
    </row>
    <row r="15" spans="1:20" ht="26.4" x14ac:dyDescent="0.25">
      <c r="A15" s="101" t="s">
        <v>397</v>
      </c>
      <c r="B15" s="570" t="s">
        <v>398</v>
      </c>
      <c r="C15" s="571"/>
      <c r="D15" s="570" t="s">
        <v>399</v>
      </c>
      <c r="E15" s="571"/>
      <c r="F15" s="572" t="s">
        <v>400</v>
      </c>
      <c r="G15" s="573"/>
      <c r="H15" s="572" t="s">
        <v>401</v>
      </c>
      <c r="I15" s="573"/>
      <c r="J15" s="570" t="s">
        <v>402</v>
      </c>
      <c r="K15" s="571"/>
      <c r="L15" s="102" t="s">
        <v>403</v>
      </c>
      <c r="O15" t="b">
        <f>O6=0</f>
        <v>1</v>
      </c>
    </row>
    <row r="16" spans="1:20" ht="13.8" thickBot="1" x14ac:dyDescent="0.3">
      <c r="A16" s="103" t="s">
        <v>404</v>
      </c>
      <c r="B16" s="567" t="s">
        <v>405</v>
      </c>
      <c r="C16" s="568"/>
      <c r="D16" s="567" t="s">
        <v>405</v>
      </c>
      <c r="E16" s="568"/>
      <c r="F16" s="567" t="s">
        <v>406</v>
      </c>
      <c r="G16" s="569"/>
      <c r="H16" s="567" t="s">
        <v>407</v>
      </c>
      <c r="I16" s="569"/>
      <c r="J16" s="567" t="s">
        <v>405</v>
      </c>
      <c r="K16" s="569"/>
      <c r="L16" s="104" t="s">
        <v>362</v>
      </c>
      <c r="O16" t="b">
        <f>O7=0</f>
        <v>1</v>
      </c>
    </row>
    <row r="17" spans="1:15" ht="13.8" thickTop="1" x14ac:dyDescent="0.25">
      <c r="A17" s="96" t="str">
        <f>D6</f>
        <v/>
      </c>
      <c r="B17" s="105"/>
      <c r="C17" s="105"/>
      <c r="D17" s="105"/>
      <c r="E17" s="105"/>
      <c r="F17" s="105"/>
      <c r="G17" s="105"/>
      <c r="H17" s="106"/>
      <c r="I17" s="106"/>
      <c r="J17" s="105"/>
      <c r="K17" s="105"/>
      <c r="L17" s="107"/>
      <c r="O17" t="b">
        <f>O8=0</f>
        <v>1</v>
      </c>
    </row>
    <row r="18" spans="1:15" x14ac:dyDescent="0.25">
      <c r="A18" s="96" t="str">
        <f t="shared" ref="A18:A23" si="4">D7</f>
        <v/>
      </c>
      <c r="B18" s="108"/>
      <c r="C18" s="108"/>
      <c r="D18" s="108"/>
      <c r="E18" s="108"/>
      <c r="F18" s="108"/>
      <c r="G18" s="108"/>
      <c r="H18" s="109"/>
      <c r="I18" s="109"/>
      <c r="J18" s="108"/>
      <c r="K18" s="108"/>
      <c r="L18" s="110"/>
      <c r="O18" s="120">
        <f>COUNTIF(O15:O17,"TRUE")</f>
        <v>3</v>
      </c>
    </row>
    <row r="19" spans="1:15" x14ac:dyDescent="0.25">
      <c r="A19" s="96" t="str">
        <f t="shared" si="4"/>
        <v/>
      </c>
      <c r="B19" s="108"/>
      <c r="C19" s="108"/>
      <c r="D19" s="108"/>
      <c r="E19" s="108"/>
      <c r="F19" s="108"/>
      <c r="G19" s="108"/>
      <c r="H19" s="109"/>
      <c r="I19" s="109"/>
      <c r="J19" s="108"/>
      <c r="K19" s="108"/>
      <c r="L19" s="110"/>
    </row>
    <row r="20" spans="1:15" x14ac:dyDescent="0.25">
      <c r="A20" s="96" t="str">
        <f t="shared" si="4"/>
        <v/>
      </c>
      <c r="B20" s="108"/>
      <c r="C20" s="108"/>
      <c r="D20" s="108"/>
      <c r="E20" s="108"/>
      <c r="F20" s="108"/>
      <c r="G20" s="108"/>
      <c r="H20" s="109"/>
      <c r="I20" s="109"/>
      <c r="J20" s="108"/>
      <c r="K20" s="108"/>
      <c r="L20" s="110"/>
    </row>
    <row r="21" spans="1:15" x14ac:dyDescent="0.25">
      <c r="A21" s="96" t="str">
        <f t="shared" si="4"/>
        <v/>
      </c>
      <c r="B21" s="108"/>
      <c r="C21" s="108"/>
      <c r="D21" s="108"/>
      <c r="E21" s="108"/>
      <c r="F21" s="108"/>
      <c r="G21" s="108"/>
      <c r="H21" s="109"/>
      <c r="I21" s="109"/>
      <c r="J21" s="108"/>
      <c r="K21" s="108"/>
      <c r="L21" s="110"/>
    </row>
    <row r="22" spans="1:15" x14ac:dyDescent="0.25">
      <c r="A22" s="96" t="str">
        <f t="shared" si="4"/>
        <v/>
      </c>
      <c r="B22" s="108"/>
      <c r="C22" s="108"/>
      <c r="D22" s="108"/>
      <c r="E22" s="108"/>
      <c r="F22" s="108"/>
      <c r="G22" s="108"/>
      <c r="H22" s="109"/>
      <c r="I22" s="109"/>
      <c r="J22" s="108"/>
      <c r="K22" s="108"/>
      <c r="L22" s="110"/>
    </row>
    <row r="23" spans="1:15" x14ac:dyDescent="0.25">
      <c r="A23" s="96" t="str">
        <f t="shared" si="4"/>
        <v/>
      </c>
      <c r="B23" s="108"/>
      <c r="C23" s="108"/>
      <c r="D23" s="108"/>
      <c r="E23" s="108"/>
      <c r="F23" s="108"/>
      <c r="G23" s="108"/>
      <c r="H23" s="109"/>
      <c r="I23" s="109"/>
      <c r="J23" s="108"/>
      <c r="K23" s="108"/>
      <c r="L23" s="110"/>
    </row>
    <row r="24" spans="1:15" ht="7.95" customHeight="1" x14ac:dyDescent="0.25">
      <c r="A24" s="26"/>
      <c r="B24" s="26"/>
      <c r="C24" s="26"/>
      <c r="D24" s="26"/>
      <c r="E24" s="26"/>
      <c r="F24" s="26"/>
      <c r="G24" s="26"/>
      <c r="H24" s="26"/>
      <c r="I24" s="26"/>
      <c r="J24" s="26"/>
      <c r="K24" s="26"/>
      <c r="L24" s="26"/>
    </row>
    <row r="25" spans="1:15" x14ac:dyDescent="0.25">
      <c r="A25" s="547" t="s">
        <v>408</v>
      </c>
      <c r="B25" s="548"/>
      <c r="C25" s="549"/>
      <c r="D25" s="26"/>
      <c r="E25" s="26"/>
      <c r="F25" s="26"/>
      <c r="G25" s="26"/>
      <c r="H25" s="26"/>
      <c r="I25" s="26"/>
      <c r="J25" s="26"/>
      <c r="K25" s="26"/>
      <c r="L25" s="26"/>
    </row>
    <row r="26" spans="1:15" ht="27" customHeight="1" thickBot="1" x14ac:dyDescent="0.3">
      <c r="A26" s="101" t="s">
        <v>397</v>
      </c>
      <c r="B26" s="564" t="s">
        <v>409</v>
      </c>
      <c r="C26" s="565"/>
      <c r="D26" s="564" t="s">
        <v>410</v>
      </c>
      <c r="E26" s="565"/>
      <c r="F26" s="566"/>
      <c r="G26" s="235"/>
      <c r="H26" s="235"/>
      <c r="I26" s="235"/>
      <c r="J26" s="111"/>
      <c r="K26" s="26"/>
      <c r="L26" s="26"/>
    </row>
    <row r="27" spans="1:15" ht="13.8" thickTop="1" x14ac:dyDescent="0.25">
      <c r="A27" s="113" t="str">
        <f>D6</f>
        <v/>
      </c>
      <c r="B27" s="563"/>
      <c r="C27" s="563"/>
      <c r="D27" s="563"/>
      <c r="E27" s="563"/>
      <c r="F27" s="559"/>
      <c r="G27" s="560"/>
      <c r="H27" s="560"/>
      <c r="I27" s="560"/>
      <c r="J27" s="112"/>
      <c r="K27" s="26"/>
      <c r="L27" s="26"/>
    </row>
    <row r="28" spans="1:15" x14ac:dyDescent="0.25">
      <c r="A28" s="96" t="str">
        <f t="shared" ref="A28:A33" si="5">D7</f>
        <v/>
      </c>
      <c r="B28" s="561"/>
      <c r="C28" s="562"/>
      <c r="D28" s="561"/>
      <c r="E28" s="562"/>
      <c r="F28" s="559"/>
      <c r="G28" s="560"/>
      <c r="H28" s="560"/>
      <c r="I28" s="560"/>
      <c r="J28" s="112"/>
      <c r="K28" s="26"/>
      <c r="L28" s="26"/>
    </row>
    <row r="29" spans="1:15" x14ac:dyDescent="0.25">
      <c r="A29" s="96" t="str">
        <f t="shared" si="5"/>
        <v/>
      </c>
      <c r="B29" s="561"/>
      <c r="C29" s="562"/>
      <c r="D29" s="561"/>
      <c r="E29" s="562"/>
      <c r="F29" s="559"/>
      <c r="G29" s="560"/>
      <c r="H29" s="560"/>
      <c r="I29" s="560"/>
      <c r="J29" s="112"/>
      <c r="K29" s="26"/>
      <c r="L29" s="26"/>
    </row>
    <row r="30" spans="1:15" x14ac:dyDescent="0.25">
      <c r="A30" s="96" t="str">
        <f t="shared" si="5"/>
        <v/>
      </c>
      <c r="B30" s="561"/>
      <c r="C30" s="562"/>
      <c r="D30" s="561"/>
      <c r="E30" s="562"/>
      <c r="F30" s="559"/>
      <c r="G30" s="560"/>
      <c r="H30" s="560"/>
      <c r="I30" s="560"/>
      <c r="J30" s="112"/>
      <c r="K30" s="26"/>
      <c r="L30" s="26"/>
    </row>
    <row r="31" spans="1:15" x14ac:dyDescent="0.25">
      <c r="A31" s="96" t="str">
        <f t="shared" si="5"/>
        <v/>
      </c>
      <c r="B31" s="561"/>
      <c r="C31" s="562"/>
      <c r="D31" s="561"/>
      <c r="E31" s="562"/>
      <c r="F31" s="559"/>
      <c r="G31" s="560"/>
      <c r="H31" s="560"/>
      <c r="I31" s="560"/>
      <c r="J31" s="112"/>
      <c r="K31" s="26"/>
      <c r="L31" s="26"/>
    </row>
    <row r="32" spans="1:15" x14ac:dyDescent="0.25">
      <c r="A32" s="96" t="str">
        <f t="shared" si="5"/>
        <v/>
      </c>
      <c r="B32" s="561"/>
      <c r="C32" s="562"/>
      <c r="D32" s="561"/>
      <c r="E32" s="562"/>
      <c r="F32" s="559"/>
      <c r="G32" s="560"/>
      <c r="H32" s="560"/>
      <c r="I32" s="560"/>
      <c r="J32" s="112"/>
      <c r="K32" s="26"/>
      <c r="L32" s="26"/>
    </row>
    <row r="33" spans="1:12" x14ac:dyDescent="0.25">
      <c r="A33" s="96" t="str">
        <f t="shared" si="5"/>
        <v/>
      </c>
      <c r="B33" s="561"/>
      <c r="C33" s="562"/>
      <c r="D33" s="561"/>
      <c r="E33" s="562"/>
      <c r="F33" s="559"/>
      <c r="G33" s="560"/>
      <c r="H33" s="560"/>
      <c r="I33" s="560"/>
      <c r="J33" s="112"/>
      <c r="K33" s="26"/>
      <c r="L33" s="26"/>
    </row>
    <row r="34" spans="1:12" ht="7.95" customHeight="1" thickBot="1" x14ac:dyDescent="0.3">
      <c r="A34" s="26"/>
      <c r="B34" s="26"/>
      <c r="C34" s="26"/>
      <c r="D34" s="26"/>
      <c r="E34" s="26"/>
      <c r="F34" s="26"/>
      <c r="G34" s="26"/>
      <c r="H34" s="26"/>
      <c r="I34" s="26"/>
      <c r="J34" s="26"/>
      <c r="K34" s="26"/>
      <c r="L34" s="26"/>
    </row>
    <row r="35" spans="1:12" x14ac:dyDescent="0.25">
      <c r="A35" s="29" t="s">
        <v>411</v>
      </c>
      <c r="B35" s="30"/>
      <c r="C35" s="30"/>
      <c r="D35" s="30"/>
      <c r="E35" s="30"/>
      <c r="F35" s="30"/>
      <c r="G35" s="30"/>
      <c r="H35" s="30"/>
      <c r="I35" s="30"/>
      <c r="J35" s="30"/>
      <c r="K35" s="30"/>
      <c r="L35" s="32"/>
    </row>
    <row r="36" spans="1:12" ht="13.8" thickBot="1" x14ac:dyDescent="0.3">
      <c r="A36" s="87"/>
      <c r="B36" s="26"/>
      <c r="C36" s="28" t="s">
        <v>412</v>
      </c>
      <c r="D36" s="26"/>
      <c r="E36" s="26"/>
      <c r="F36" s="26"/>
      <c r="G36" s="26"/>
      <c r="H36" s="28" t="s">
        <v>413</v>
      </c>
      <c r="I36" s="26"/>
      <c r="J36" s="26"/>
      <c r="K36" s="26"/>
      <c r="L36" s="33"/>
    </row>
    <row r="37" spans="1:12" x14ac:dyDescent="0.25">
      <c r="A37" s="115"/>
      <c r="B37" s="550"/>
      <c r="C37" s="551"/>
      <c r="D37" s="552"/>
      <c r="E37" s="26"/>
      <c r="F37" s="26"/>
      <c r="G37" s="550"/>
      <c r="H37" s="551"/>
      <c r="I37" s="551"/>
      <c r="J37" s="552"/>
      <c r="K37" s="26"/>
      <c r="L37" s="33"/>
    </row>
    <row r="38" spans="1:12" x14ac:dyDescent="0.25">
      <c r="A38" s="87"/>
      <c r="B38" s="553"/>
      <c r="C38" s="554"/>
      <c r="D38" s="555"/>
      <c r="E38" s="26"/>
      <c r="F38" s="26"/>
      <c r="G38" s="553"/>
      <c r="H38" s="554"/>
      <c r="I38" s="554"/>
      <c r="J38" s="555"/>
      <c r="K38" s="26"/>
      <c r="L38" s="33"/>
    </row>
    <row r="39" spans="1:12" x14ac:dyDescent="0.25">
      <c r="A39" s="87"/>
      <c r="B39" s="553"/>
      <c r="C39" s="554"/>
      <c r="D39" s="555"/>
      <c r="E39" s="26"/>
      <c r="F39" s="26"/>
      <c r="G39" s="553"/>
      <c r="H39" s="554"/>
      <c r="I39" s="554"/>
      <c r="J39" s="555"/>
      <c r="K39" s="26"/>
      <c r="L39" s="33"/>
    </row>
    <row r="40" spans="1:12" x14ac:dyDescent="0.25">
      <c r="A40" s="87"/>
      <c r="B40" s="553"/>
      <c r="C40" s="554"/>
      <c r="D40" s="555"/>
      <c r="E40" s="26"/>
      <c r="F40" s="26"/>
      <c r="G40" s="553"/>
      <c r="H40" s="554"/>
      <c r="I40" s="554"/>
      <c r="J40" s="555"/>
      <c r="K40" s="26"/>
      <c r="L40" s="33"/>
    </row>
    <row r="41" spans="1:12" x14ac:dyDescent="0.25">
      <c r="A41" s="115"/>
      <c r="B41" s="553"/>
      <c r="C41" s="554"/>
      <c r="D41" s="555"/>
      <c r="E41" s="26"/>
      <c r="F41" s="26"/>
      <c r="G41" s="553"/>
      <c r="H41" s="554"/>
      <c r="I41" s="554"/>
      <c r="J41" s="555"/>
      <c r="K41" s="26"/>
      <c r="L41" s="33"/>
    </row>
    <row r="42" spans="1:12" x14ac:dyDescent="0.25">
      <c r="A42" s="88" t="str">
        <f>D6</f>
        <v/>
      </c>
      <c r="B42" s="553"/>
      <c r="C42" s="554"/>
      <c r="D42" s="555"/>
      <c r="E42" s="26"/>
      <c r="F42" s="26"/>
      <c r="G42" s="553"/>
      <c r="H42" s="554"/>
      <c r="I42" s="554"/>
      <c r="J42" s="555"/>
      <c r="K42" s="26"/>
      <c r="L42" s="33"/>
    </row>
    <row r="43" spans="1:12" x14ac:dyDescent="0.25">
      <c r="A43" s="87"/>
      <c r="B43" s="553"/>
      <c r="C43" s="554"/>
      <c r="D43" s="555"/>
      <c r="E43" s="26"/>
      <c r="F43" s="26"/>
      <c r="G43" s="553"/>
      <c r="H43" s="554"/>
      <c r="I43" s="554"/>
      <c r="J43" s="555"/>
      <c r="K43" s="26"/>
      <c r="L43" s="33"/>
    </row>
    <row r="44" spans="1:12" x14ac:dyDescent="0.25">
      <c r="A44" s="87"/>
      <c r="B44" s="553"/>
      <c r="C44" s="554"/>
      <c r="D44" s="555"/>
      <c r="E44" s="26"/>
      <c r="F44" s="26"/>
      <c r="G44" s="553"/>
      <c r="H44" s="554"/>
      <c r="I44" s="554"/>
      <c r="J44" s="555"/>
      <c r="K44" s="26"/>
      <c r="L44" s="33"/>
    </row>
    <row r="45" spans="1:12" x14ac:dyDescent="0.25">
      <c r="A45" s="87"/>
      <c r="B45" s="553"/>
      <c r="C45" s="554"/>
      <c r="D45" s="555"/>
      <c r="E45" s="26"/>
      <c r="F45" s="26"/>
      <c r="G45" s="553"/>
      <c r="H45" s="554"/>
      <c r="I45" s="554"/>
      <c r="J45" s="555"/>
      <c r="K45" s="26"/>
      <c r="L45" s="33"/>
    </row>
    <row r="46" spans="1:12" x14ac:dyDescent="0.25">
      <c r="A46" s="87"/>
      <c r="B46" s="553"/>
      <c r="C46" s="554"/>
      <c r="D46" s="555"/>
      <c r="E46" s="26"/>
      <c r="F46" s="26"/>
      <c r="G46" s="553"/>
      <c r="H46" s="554"/>
      <c r="I46" s="554"/>
      <c r="J46" s="555"/>
      <c r="K46" s="26"/>
      <c r="L46" s="33"/>
    </row>
    <row r="47" spans="1:12" ht="13.8" thickBot="1" x14ac:dyDescent="0.3">
      <c r="A47" s="87"/>
      <c r="B47" s="556"/>
      <c r="C47" s="557"/>
      <c r="D47" s="558"/>
      <c r="E47" s="26"/>
      <c r="F47" s="26"/>
      <c r="G47" s="556"/>
      <c r="H47" s="557"/>
      <c r="I47" s="557"/>
      <c r="J47" s="558"/>
      <c r="K47" s="26"/>
      <c r="L47" s="33"/>
    </row>
    <row r="48" spans="1:12" ht="19.95" customHeight="1" thickBot="1" x14ac:dyDescent="0.3">
      <c r="A48" s="87"/>
      <c r="B48" s="26"/>
      <c r="C48" s="26"/>
      <c r="D48" s="26"/>
      <c r="E48" s="26"/>
      <c r="F48" s="26"/>
      <c r="G48" s="26"/>
      <c r="H48" s="26"/>
      <c r="I48" s="26"/>
      <c r="J48" s="26"/>
      <c r="K48" s="26"/>
      <c r="L48" s="33"/>
    </row>
    <row r="49" spans="1:12" x14ac:dyDescent="0.25">
      <c r="A49" s="115"/>
      <c r="B49" s="550"/>
      <c r="C49" s="551"/>
      <c r="D49" s="552"/>
      <c r="E49" s="26"/>
      <c r="F49" s="26"/>
      <c r="G49" s="550"/>
      <c r="H49" s="551"/>
      <c r="I49" s="551"/>
      <c r="J49" s="552"/>
      <c r="K49" s="26"/>
      <c r="L49" s="33"/>
    </row>
    <row r="50" spans="1:12" x14ac:dyDescent="0.25">
      <c r="A50" s="88"/>
      <c r="B50" s="553"/>
      <c r="C50" s="554"/>
      <c r="D50" s="555"/>
      <c r="E50" s="26"/>
      <c r="F50" s="26"/>
      <c r="G50" s="553"/>
      <c r="H50" s="554"/>
      <c r="I50" s="554"/>
      <c r="J50" s="555"/>
      <c r="K50" s="26"/>
      <c r="L50" s="33"/>
    </row>
    <row r="51" spans="1:12" x14ac:dyDescent="0.25">
      <c r="A51" s="87"/>
      <c r="B51" s="553"/>
      <c r="C51" s="554"/>
      <c r="D51" s="555"/>
      <c r="E51" s="26"/>
      <c r="F51" s="26"/>
      <c r="G51" s="553"/>
      <c r="H51" s="554"/>
      <c r="I51" s="554"/>
      <c r="J51" s="555"/>
      <c r="K51" s="26"/>
      <c r="L51" s="33"/>
    </row>
    <row r="52" spans="1:12" x14ac:dyDescent="0.25">
      <c r="A52" s="87"/>
      <c r="B52" s="553"/>
      <c r="C52" s="554"/>
      <c r="D52" s="555"/>
      <c r="E52" s="26"/>
      <c r="F52" s="26"/>
      <c r="G52" s="553"/>
      <c r="H52" s="554"/>
      <c r="I52" s="554"/>
      <c r="J52" s="555"/>
      <c r="K52" s="26"/>
      <c r="L52" s="33"/>
    </row>
    <row r="53" spans="1:12" x14ac:dyDescent="0.25">
      <c r="A53" s="87"/>
      <c r="B53" s="553"/>
      <c r="C53" s="554"/>
      <c r="D53" s="555"/>
      <c r="E53" s="26"/>
      <c r="F53" s="26"/>
      <c r="G53" s="553"/>
      <c r="H53" s="554"/>
      <c r="I53" s="554"/>
      <c r="J53" s="555"/>
      <c r="K53" s="26"/>
      <c r="L53" s="33"/>
    </row>
    <row r="54" spans="1:12" x14ac:dyDescent="0.25">
      <c r="A54" s="88" t="str">
        <f>D7</f>
        <v/>
      </c>
      <c r="B54" s="553"/>
      <c r="C54" s="554"/>
      <c r="D54" s="555"/>
      <c r="E54" s="26"/>
      <c r="F54" s="26"/>
      <c r="G54" s="553"/>
      <c r="H54" s="554"/>
      <c r="I54" s="554"/>
      <c r="J54" s="555"/>
      <c r="K54" s="26"/>
      <c r="L54" s="33"/>
    </row>
    <row r="55" spans="1:12" x14ac:dyDescent="0.25">
      <c r="A55" s="87"/>
      <c r="B55" s="553"/>
      <c r="C55" s="554"/>
      <c r="D55" s="555"/>
      <c r="E55" s="26"/>
      <c r="F55" s="26"/>
      <c r="G55" s="553"/>
      <c r="H55" s="554"/>
      <c r="I55" s="554"/>
      <c r="J55" s="555"/>
      <c r="K55" s="26"/>
      <c r="L55" s="33"/>
    </row>
    <row r="56" spans="1:12" x14ac:dyDescent="0.25">
      <c r="A56" s="87"/>
      <c r="B56" s="553"/>
      <c r="C56" s="554"/>
      <c r="D56" s="555"/>
      <c r="E56" s="26"/>
      <c r="F56" s="26"/>
      <c r="G56" s="553"/>
      <c r="H56" s="554"/>
      <c r="I56" s="554"/>
      <c r="J56" s="555"/>
      <c r="K56" s="26"/>
      <c r="L56" s="33"/>
    </row>
    <row r="57" spans="1:12" x14ac:dyDescent="0.25">
      <c r="A57" s="87"/>
      <c r="B57" s="553"/>
      <c r="C57" s="554"/>
      <c r="D57" s="555"/>
      <c r="E57" s="26"/>
      <c r="F57" s="26"/>
      <c r="G57" s="553"/>
      <c r="H57" s="554"/>
      <c r="I57" s="554"/>
      <c r="J57" s="555"/>
      <c r="K57" s="26"/>
      <c r="L57" s="33"/>
    </row>
    <row r="58" spans="1:12" x14ac:dyDescent="0.25">
      <c r="A58" s="87"/>
      <c r="B58" s="553"/>
      <c r="C58" s="554"/>
      <c r="D58" s="555"/>
      <c r="E58" s="26"/>
      <c r="F58" s="26"/>
      <c r="G58" s="553"/>
      <c r="H58" s="554"/>
      <c r="I58" s="554"/>
      <c r="J58" s="555"/>
      <c r="K58" s="26"/>
      <c r="L58" s="33"/>
    </row>
    <row r="59" spans="1:12" ht="13.8" thickBot="1" x14ac:dyDescent="0.3">
      <c r="A59" s="87"/>
      <c r="B59" s="556"/>
      <c r="C59" s="557"/>
      <c r="D59" s="558"/>
      <c r="E59" s="26"/>
      <c r="F59" s="26"/>
      <c r="G59" s="556"/>
      <c r="H59" s="557"/>
      <c r="I59" s="557"/>
      <c r="J59" s="558"/>
      <c r="K59" s="26"/>
      <c r="L59" s="33"/>
    </row>
    <row r="60" spans="1:12" ht="19.95" customHeight="1" thickBot="1" x14ac:dyDescent="0.3">
      <c r="A60" s="87"/>
      <c r="B60" s="26"/>
      <c r="C60" s="26"/>
      <c r="D60" s="26"/>
      <c r="E60" s="26"/>
      <c r="F60" s="26"/>
      <c r="G60" s="26"/>
      <c r="H60" s="26"/>
      <c r="I60" s="26"/>
      <c r="J60" s="26"/>
      <c r="K60" s="26"/>
      <c r="L60" s="33"/>
    </row>
    <row r="61" spans="1:12" x14ac:dyDescent="0.25">
      <c r="A61" s="115"/>
      <c r="B61" s="550"/>
      <c r="C61" s="551"/>
      <c r="D61" s="552"/>
      <c r="E61" s="26"/>
      <c r="F61" s="26"/>
      <c r="G61" s="550"/>
      <c r="H61" s="551"/>
      <c r="I61" s="551"/>
      <c r="J61" s="552"/>
      <c r="K61" s="26"/>
      <c r="L61" s="33"/>
    </row>
    <row r="62" spans="1:12" x14ac:dyDescent="0.25">
      <c r="A62" s="88"/>
      <c r="B62" s="553"/>
      <c r="C62" s="554"/>
      <c r="D62" s="555"/>
      <c r="E62" s="26"/>
      <c r="F62" s="26"/>
      <c r="G62" s="553"/>
      <c r="H62" s="554"/>
      <c r="I62" s="554"/>
      <c r="J62" s="555"/>
      <c r="K62" s="26"/>
      <c r="L62" s="33"/>
    </row>
    <row r="63" spans="1:12" x14ac:dyDescent="0.25">
      <c r="A63" s="88"/>
      <c r="B63" s="553"/>
      <c r="C63" s="554"/>
      <c r="D63" s="555"/>
      <c r="E63" s="26"/>
      <c r="F63" s="26"/>
      <c r="G63" s="553"/>
      <c r="H63" s="554"/>
      <c r="I63" s="554"/>
      <c r="J63" s="555"/>
      <c r="K63" s="26"/>
      <c r="L63" s="33"/>
    </row>
    <row r="64" spans="1:12" x14ac:dyDescent="0.25">
      <c r="A64" s="87"/>
      <c r="B64" s="553"/>
      <c r="C64" s="554"/>
      <c r="D64" s="555"/>
      <c r="E64" s="26"/>
      <c r="F64" s="26"/>
      <c r="G64" s="553"/>
      <c r="H64" s="554"/>
      <c r="I64" s="554"/>
      <c r="J64" s="555"/>
      <c r="K64" s="26"/>
      <c r="L64" s="33"/>
    </row>
    <row r="65" spans="1:12" x14ac:dyDescent="0.25">
      <c r="A65" s="87"/>
      <c r="B65" s="553"/>
      <c r="C65" s="554"/>
      <c r="D65" s="555"/>
      <c r="E65" s="26"/>
      <c r="F65" s="26"/>
      <c r="G65" s="553"/>
      <c r="H65" s="554"/>
      <c r="I65" s="554"/>
      <c r="J65" s="555"/>
      <c r="K65" s="26"/>
      <c r="L65" s="33"/>
    </row>
    <row r="66" spans="1:12" x14ac:dyDescent="0.25">
      <c r="A66" s="88" t="str">
        <f>D8</f>
        <v/>
      </c>
      <c r="B66" s="553"/>
      <c r="C66" s="554"/>
      <c r="D66" s="555"/>
      <c r="E66" s="26"/>
      <c r="F66" s="26"/>
      <c r="G66" s="553"/>
      <c r="H66" s="554"/>
      <c r="I66" s="554"/>
      <c r="J66" s="555"/>
      <c r="K66" s="26"/>
      <c r="L66" s="33"/>
    </row>
    <row r="67" spans="1:12" x14ac:dyDescent="0.25">
      <c r="A67" s="87"/>
      <c r="B67" s="553"/>
      <c r="C67" s="554"/>
      <c r="D67" s="555"/>
      <c r="E67" s="26"/>
      <c r="F67" s="26"/>
      <c r="G67" s="553"/>
      <c r="H67" s="554"/>
      <c r="I67" s="554"/>
      <c r="J67" s="555"/>
      <c r="K67" s="26"/>
      <c r="L67" s="33"/>
    </row>
    <row r="68" spans="1:12" x14ac:dyDescent="0.25">
      <c r="A68" s="87"/>
      <c r="B68" s="553"/>
      <c r="C68" s="554"/>
      <c r="D68" s="555"/>
      <c r="E68" s="26"/>
      <c r="F68" s="26"/>
      <c r="G68" s="553"/>
      <c r="H68" s="554"/>
      <c r="I68" s="554"/>
      <c r="J68" s="555"/>
      <c r="K68" s="26"/>
      <c r="L68" s="33"/>
    </row>
    <row r="69" spans="1:12" x14ac:dyDescent="0.25">
      <c r="A69" s="87"/>
      <c r="B69" s="553"/>
      <c r="C69" s="554"/>
      <c r="D69" s="555"/>
      <c r="E69" s="26"/>
      <c r="F69" s="26"/>
      <c r="G69" s="553"/>
      <c r="H69" s="554"/>
      <c r="I69" s="554"/>
      <c r="J69" s="555"/>
      <c r="K69" s="26"/>
      <c r="L69" s="33"/>
    </row>
    <row r="70" spans="1:12" x14ac:dyDescent="0.25">
      <c r="A70" s="87"/>
      <c r="B70" s="553"/>
      <c r="C70" s="554"/>
      <c r="D70" s="555"/>
      <c r="E70" s="26"/>
      <c r="F70" s="26"/>
      <c r="G70" s="553"/>
      <c r="H70" s="554"/>
      <c r="I70" s="554"/>
      <c r="J70" s="555"/>
      <c r="K70" s="26"/>
      <c r="L70" s="33"/>
    </row>
    <row r="71" spans="1:12" ht="13.8" thickBot="1" x14ac:dyDescent="0.3">
      <c r="A71" s="87"/>
      <c r="B71" s="556"/>
      <c r="C71" s="557"/>
      <c r="D71" s="558"/>
      <c r="E71" s="26"/>
      <c r="F71" s="26"/>
      <c r="G71" s="556"/>
      <c r="H71" s="557"/>
      <c r="I71" s="557"/>
      <c r="J71" s="558"/>
      <c r="K71" s="26"/>
      <c r="L71" s="33"/>
    </row>
    <row r="72" spans="1:12" ht="19.95" customHeight="1" thickBot="1" x14ac:dyDescent="0.3">
      <c r="A72" s="87"/>
      <c r="B72" s="26"/>
      <c r="C72" s="26"/>
      <c r="D72" s="26"/>
      <c r="E72" s="26"/>
      <c r="F72" s="26"/>
      <c r="G72" s="26"/>
      <c r="H72" s="26"/>
      <c r="I72" s="26"/>
      <c r="J72" s="26"/>
      <c r="K72" s="26"/>
      <c r="L72" s="33"/>
    </row>
    <row r="73" spans="1:12" x14ac:dyDescent="0.25">
      <c r="A73" s="115"/>
      <c r="B73" s="550"/>
      <c r="C73" s="551"/>
      <c r="D73" s="552"/>
      <c r="E73" s="26"/>
      <c r="F73" s="26"/>
      <c r="G73" s="550"/>
      <c r="H73" s="551"/>
      <c r="I73" s="551"/>
      <c r="J73" s="552"/>
      <c r="K73" s="26"/>
      <c r="L73" s="33"/>
    </row>
    <row r="74" spans="1:12" x14ac:dyDescent="0.25">
      <c r="A74" s="87"/>
      <c r="B74" s="553"/>
      <c r="C74" s="554"/>
      <c r="D74" s="555"/>
      <c r="E74" s="26"/>
      <c r="F74" s="26"/>
      <c r="G74" s="553"/>
      <c r="H74" s="554"/>
      <c r="I74" s="554"/>
      <c r="J74" s="555"/>
      <c r="K74" s="26"/>
      <c r="L74" s="33"/>
    </row>
    <row r="75" spans="1:12" x14ac:dyDescent="0.25">
      <c r="A75" s="87"/>
      <c r="B75" s="553"/>
      <c r="C75" s="554"/>
      <c r="D75" s="555"/>
      <c r="E75" s="26"/>
      <c r="F75" s="26"/>
      <c r="G75" s="553"/>
      <c r="H75" s="554"/>
      <c r="I75" s="554"/>
      <c r="J75" s="555"/>
      <c r="K75" s="26"/>
      <c r="L75" s="33"/>
    </row>
    <row r="76" spans="1:12" x14ac:dyDescent="0.25">
      <c r="A76" s="87"/>
      <c r="B76" s="553"/>
      <c r="C76" s="554"/>
      <c r="D76" s="555"/>
      <c r="E76" s="26"/>
      <c r="F76" s="26"/>
      <c r="G76" s="553"/>
      <c r="H76" s="554"/>
      <c r="I76" s="554"/>
      <c r="J76" s="555"/>
      <c r="K76" s="26"/>
      <c r="L76" s="33"/>
    </row>
    <row r="77" spans="1:12" x14ac:dyDescent="0.25">
      <c r="A77" s="87"/>
      <c r="B77" s="553"/>
      <c r="C77" s="554"/>
      <c r="D77" s="555"/>
      <c r="E77" s="26"/>
      <c r="F77" s="26"/>
      <c r="G77" s="553"/>
      <c r="H77" s="554"/>
      <c r="I77" s="554"/>
      <c r="J77" s="555"/>
      <c r="K77" s="26"/>
      <c r="L77" s="33"/>
    </row>
    <row r="78" spans="1:12" x14ac:dyDescent="0.25">
      <c r="A78" s="88" t="str">
        <f>D9</f>
        <v/>
      </c>
      <c r="B78" s="553"/>
      <c r="C78" s="554"/>
      <c r="D78" s="555"/>
      <c r="E78" s="26"/>
      <c r="F78" s="26"/>
      <c r="G78" s="553"/>
      <c r="H78" s="554"/>
      <c r="I78" s="554"/>
      <c r="J78" s="555"/>
      <c r="K78" s="26"/>
      <c r="L78" s="33"/>
    </row>
    <row r="79" spans="1:12" x14ac:dyDescent="0.25">
      <c r="A79" s="87"/>
      <c r="B79" s="553"/>
      <c r="C79" s="554"/>
      <c r="D79" s="555"/>
      <c r="E79" s="26"/>
      <c r="F79" s="26"/>
      <c r="G79" s="553"/>
      <c r="H79" s="554"/>
      <c r="I79" s="554"/>
      <c r="J79" s="555"/>
      <c r="K79" s="26"/>
      <c r="L79" s="33"/>
    </row>
    <row r="80" spans="1:12" x14ac:dyDescent="0.25">
      <c r="A80" s="87"/>
      <c r="B80" s="553"/>
      <c r="C80" s="554"/>
      <c r="D80" s="555"/>
      <c r="E80" s="26"/>
      <c r="F80" s="26"/>
      <c r="G80" s="553"/>
      <c r="H80" s="554"/>
      <c r="I80" s="554"/>
      <c r="J80" s="555"/>
      <c r="K80" s="26"/>
      <c r="L80" s="33"/>
    </row>
    <row r="81" spans="1:12" x14ac:dyDescent="0.25">
      <c r="A81" s="87"/>
      <c r="B81" s="553"/>
      <c r="C81" s="554"/>
      <c r="D81" s="555"/>
      <c r="E81" s="26"/>
      <c r="F81" s="26"/>
      <c r="G81" s="553"/>
      <c r="H81" s="554"/>
      <c r="I81" s="554"/>
      <c r="J81" s="555"/>
      <c r="K81" s="26"/>
      <c r="L81" s="33"/>
    </row>
    <row r="82" spans="1:12" x14ac:dyDescent="0.25">
      <c r="A82" s="87"/>
      <c r="B82" s="553"/>
      <c r="C82" s="554"/>
      <c r="D82" s="555"/>
      <c r="E82" s="26"/>
      <c r="F82" s="26"/>
      <c r="G82" s="553"/>
      <c r="H82" s="554"/>
      <c r="I82" s="554"/>
      <c r="J82" s="555"/>
      <c r="K82" s="26"/>
      <c r="L82" s="33"/>
    </row>
    <row r="83" spans="1:12" ht="13.8" thickBot="1" x14ac:dyDescent="0.3">
      <c r="A83" s="87"/>
      <c r="B83" s="556"/>
      <c r="C83" s="557"/>
      <c r="D83" s="558"/>
      <c r="E83" s="26"/>
      <c r="F83" s="26"/>
      <c r="G83" s="556"/>
      <c r="H83" s="557"/>
      <c r="I83" s="557"/>
      <c r="J83" s="558"/>
      <c r="K83" s="26"/>
      <c r="L83" s="33"/>
    </row>
    <row r="84" spans="1:12" ht="19.95" customHeight="1" thickBot="1" x14ac:dyDescent="0.3">
      <c r="A84" s="87"/>
      <c r="B84" s="26"/>
      <c r="C84" s="26"/>
      <c r="D84" s="26"/>
      <c r="E84" s="26"/>
      <c r="F84" s="26"/>
      <c r="G84" s="26"/>
      <c r="H84" s="26"/>
      <c r="I84" s="26"/>
      <c r="J84" s="26"/>
      <c r="K84" s="26"/>
      <c r="L84" s="33"/>
    </row>
    <row r="85" spans="1:12" x14ac:dyDescent="0.25">
      <c r="A85" s="115"/>
      <c r="B85" s="550"/>
      <c r="C85" s="551"/>
      <c r="D85" s="552"/>
      <c r="E85" s="26"/>
      <c r="F85" s="26"/>
      <c r="G85" s="550"/>
      <c r="H85" s="551"/>
      <c r="I85" s="551"/>
      <c r="J85" s="552"/>
      <c r="K85" s="26"/>
      <c r="L85" s="33"/>
    </row>
    <row r="86" spans="1:12" x14ac:dyDescent="0.25">
      <c r="A86" s="87"/>
      <c r="B86" s="553"/>
      <c r="C86" s="554"/>
      <c r="D86" s="555"/>
      <c r="E86" s="26"/>
      <c r="F86" s="26"/>
      <c r="G86" s="553"/>
      <c r="H86" s="554"/>
      <c r="I86" s="554"/>
      <c r="J86" s="555"/>
      <c r="K86" s="26"/>
      <c r="L86" s="33"/>
    </row>
    <row r="87" spans="1:12" x14ac:dyDescent="0.25">
      <c r="A87" s="87"/>
      <c r="B87" s="553"/>
      <c r="C87" s="554"/>
      <c r="D87" s="555"/>
      <c r="E87" s="26"/>
      <c r="F87" s="26"/>
      <c r="G87" s="553"/>
      <c r="H87" s="554"/>
      <c r="I87" s="554"/>
      <c r="J87" s="555"/>
      <c r="K87" s="26"/>
      <c r="L87" s="33"/>
    </row>
    <row r="88" spans="1:12" x14ac:dyDescent="0.25">
      <c r="A88" s="87"/>
      <c r="B88" s="553"/>
      <c r="C88" s="554"/>
      <c r="D88" s="555"/>
      <c r="E88" s="26"/>
      <c r="F88" s="26"/>
      <c r="G88" s="553"/>
      <c r="H88" s="554"/>
      <c r="I88" s="554"/>
      <c r="J88" s="555"/>
      <c r="K88" s="26"/>
      <c r="L88" s="33"/>
    </row>
    <row r="89" spans="1:12" x14ac:dyDescent="0.25">
      <c r="A89" s="87"/>
      <c r="B89" s="553"/>
      <c r="C89" s="554"/>
      <c r="D89" s="555"/>
      <c r="E89" s="26"/>
      <c r="F89" s="26"/>
      <c r="G89" s="553"/>
      <c r="H89" s="554"/>
      <c r="I89" s="554"/>
      <c r="J89" s="555"/>
      <c r="K89" s="26"/>
      <c r="L89" s="33"/>
    </row>
    <row r="90" spans="1:12" x14ac:dyDescent="0.25">
      <c r="A90" s="88" t="str">
        <f>D10</f>
        <v/>
      </c>
      <c r="B90" s="553"/>
      <c r="C90" s="554"/>
      <c r="D90" s="555"/>
      <c r="E90" s="26"/>
      <c r="F90" s="26"/>
      <c r="G90" s="553"/>
      <c r="H90" s="554"/>
      <c r="I90" s="554"/>
      <c r="J90" s="555"/>
      <c r="K90" s="26"/>
      <c r="L90" s="33"/>
    </row>
    <row r="91" spans="1:12" x14ac:dyDescent="0.25">
      <c r="A91" s="87"/>
      <c r="B91" s="553"/>
      <c r="C91" s="554"/>
      <c r="D91" s="555"/>
      <c r="E91" s="26"/>
      <c r="F91" s="26"/>
      <c r="G91" s="553"/>
      <c r="H91" s="554"/>
      <c r="I91" s="554"/>
      <c r="J91" s="555"/>
      <c r="K91" s="26"/>
      <c r="L91" s="33"/>
    </row>
    <row r="92" spans="1:12" x14ac:dyDescent="0.25">
      <c r="A92" s="87"/>
      <c r="B92" s="553"/>
      <c r="C92" s="554"/>
      <c r="D92" s="555"/>
      <c r="E92" s="26"/>
      <c r="F92" s="26"/>
      <c r="G92" s="553"/>
      <c r="H92" s="554"/>
      <c r="I92" s="554"/>
      <c r="J92" s="555"/>
      <c r="K92" s="26"/>
      <c r="L92" s="33"/>
    </row>
    <row r="93" spans="1:12" x14ac:dyDescent="0.25">
      <c r="A93" s="87"/>
      <c r="B93" s="553"/>
      <c r="C93" s="554"/>
      <c r="D93" s="555"/>
      <c r="E93" s="26"/>
      <c r="F93" s="26"/>
      <c r="G93" s="553"/>
      <c r="H93" s="554"/>
      <c r="I93" s="554"/>
      <c r="J93" s="555"/>
      <c r="K93" s="26"/>
      <c r="L93" s="33"/>
    </row>
    <row r="94" spans="1:12" x14ac:dyDescent="0.25">
      <c r="A94" s="87"/>
      <c r="B94" s="553"/>
      <c r="C94" s="554"/>
      <c r="D94" s="555"/>
      <c r="E94" s="26"/>
      <c r="F94" s="26"/>
      <c r="G94" s="553"/>
      <c r="H94" s="554"/>
      <c r="I94" s="554"/>
      <c r="J94" s="555"/>
      <c r="K94" s="26"/>
      <c r="L94" s="33"/>
    </row>
    <row r="95" spans="1:12" ht="13.8" thickBot="1" x14ac:dyDescent="0.3">
      <c r="A95" s="87"/>
      <c r="B95" s="556"/>
      <c r="C95" s="557"/>
      <c r="D95" s="558"/>
      <c r="E95" s="26"/>
      <c r="F95" s="26"/>
      <c r="G95" s="556"/>
      <c r="H95" s="557"/>
      <c r="I95" s="557"/>
      <c r="J95" s="558"/>
      <c r="K95" s="26"/>
      <c r="L95" s="33"/>
    </row>
    <row r="96" spans="1:12" ht="19.95" customHeight="1" thickBot="1" x14ac:dyDescent="0.3">
      <c r="A96" s="87"/>
      <c r="B96" s="26"/>
      <c r="C96" s="26"/>
      <c r="D96" s="26"/>
      <c r="E96" s="26"/>
      <c r="F96" s="26"/>
      <c r="G96" s="26"/>
      <c r="H96" s="26"/>
      <c r="I96" s="26"/>
      <c r="J96" s="26"/>
      <c r="K96" s="26"/>
      <c r="L96" s="33"/>
    </row>
    <row r="97" spans="1:12" x14ac:dyDescent="0.25">
      <c r="A97" s="115"/>
      <c r="B97" s="550"/>
      <c r="C97" s="551"/>
      <c r="D97" s="552"/>
      <c r="E97" s="26"/>
      <c r="F97" s="26"/>
      <c r="G97" s="550"/>
      <c r="H97" s="551"/>
      <c r="I97" s="551"/>
      <c r="J97" s="552"/>
      <c r="K97" s="26"/>
      <c r="L97" s="33"/>
    </row>
    <row r="98" spans="1:12" x14ac:dyDescent="0.25">
      <c r="A98" s="87"/>
      <c r="B98" s="553"/>
      <c r="C98" s="554"/>
      <c r="D98" s="555"/>
      <c r="E98" s="26"/>
      <c r="F98" s="26"/>
      <c r="G98" s="553"/>
      <c r="H98" s="554"/>
      <c r="I98" s="554"/>
      <c r="J98" s="555"/>
      <c r="K98" s="26"/>
      <c r="L98" s="33"/>
    </row>
    <row r="99" spans="1:12" x14ac:dyDescent="0.25">
      <c r="A99" s="87"/>
      <c r="B99" s="553"/>
      <c r="C99" s="554"/>
      <c r="D99" s="555"/>
      <c r="E99" s="26"/>
      <c r="F99" s="26"/>
      <c r="G99" s="553"/>
      <c r="H99" s="554"/>
      <c r="I99" s="554"/>
      <c r="J99" s="555"/>
      <c r="K99" s="26"/>
      <c r="L99" s="33"/>
    </row>
    <row r="100" spans="1:12" x14ac:dyDescent="0.25">
      <c r="A100" s="87"/>
      <c r="B100" s="553"/>
      <c r="C100" s="554"/>
      <c r="D100" s="555"/>
      <c r="E100" s="26"/>
      <c r="F100" s="26"/>
      <c r="G100" s="553"/>
      <c r="H100" s="554"/>
      <c r="I100" s="554"/>
      <c r="J100" s="555"/>
      <c r="K100" s="26"/>
      <c r="L100" s="33"/>
    </row>
    <row r="101" spans="1:12" x14ac:dyDescent="0.25">
      <c r="A101" s="87"/>
      <c r="B101" s="553"/>
      <c r="C101" s="554"/>
      <c r="D101" s="555"/>
      <c r="E101" s="26"/>
      <c r="F101" s="26"/>
      <c r="G101" s="553"/>
      <c r="H101" s="554"/>
      <c r="I101" s="554"/>
      <c r="J101" s="555"/>
      <c r="K101" s="26"/>
      <c r="L101" s="33"/>
    </row>
    <row r="102" spans="1:12" x14ac:dyDescent="0.25">
      <c r="A102" s="88" t="str">
        <f>D11</f>
        <v/>
      </c>
      <c r="B102" s="553"/>
      <c r="C102" s="554"/>
      <c r="D102" s="555"/>
      <c r="E102" s="26"/>
      <c r="F102" s="26"/>
      <c r="G102" s="553"/>
      <c r="H102" s="554"/>
      <c r="I102" s="554"/>
      <c r="J102" s="555"/>
      <c r="K102" s="26"/>
      <c r="L102" s="33"/>
    </row>
    <row r="103" spans="1:12" x14ac:dyDescent="0.25">
      <c r="A103" s="87"/>
      <c r="B103" s="553"/>
      <c r="C103" s="554"/>
      <c r="D103" s="555"/>
      <c r="E103" s="26"/>
      <c r="F103" s="26"/>
      <c r="G103" s="553"/>
      <c r="H103" s="554"/>
      <c r="I103" s="554"/>
      <c r="J103" s="555"/>
      <c r="K103" s="26"/>
      <c r="L103" s="33"/>
    </row>
    <row r="104" spans="1:12" x14ac:dyDescent="0.25">
      <c r="A104" s="87"/>
      <c r="B104" s="553"/>
      <c r="C104" s="554"/>
      <c r="D104" s="555"/>
      <c r="E104" s="26"/>
      <c r="F104" s="26"/>
      <c r="G104" s="553"/>
      <c r="H104" s="554"/>
      <c r="I104" s="554"/>
      <c r="J104" s="555"/>
      <c r="K104" s="26"/>
      <c r="L104" s="33"/>
    </row>
    <row r="105" spans="1:12" x14ac:dyDescent="0.25">
      <c r="A105" s="87"/>
      <c r="B105" s="553"/>
      <c r="C105" s="554"/>
      <c r="D105" s="555"/>
      <c r="E105" s="26"/>
      <c r="F105" s="26"/>
      <c r="G105" s="553"/>
      <c r="H105" s="554"/>
      <c r="I105" s="554"/>
      <c r="J105" s="555"/>
      <c r="K105" s="26"/>
      <c r="L105" s="33"/>
    </row>
    <row r="106" spans="1:12" x14ac:dyDescent="0.25">
      <c r="A106" s="87"/>
      <c r="B106" s="553"/>
      <c r="C106" s="554"/>
      <c r="D106" s="555"/>
      <c r="E106" s="26"/>
      <c r="F106" s="26"/>
      <c r="G106" s="553"/>
      <c r="H106" s="554"/>
      <c r="I106" s="554"/>
      <c r="J106" s="555"/>
      <c r="K106" s="26"/>
      <c r="L106" s="33"/>
    </row>
    <row r="107" spans="1:12" ht="13.8" thickBot="1" x14ac:dyDescent="0.3">
      <c r="A107" s="87"/>
      <c r="B107" s="556"/>
      <c r="C107" s="557"/>
      <c r="D107" s="558"/>
      <c r="E107" s="26"/>
      <c r="F107" s="26"/>
      <c r="G107" s="556"/>
      <c r="H107" s="557"/>
      <c r="I107" s="557"/>
      <c r="J107" s="558"/>
      <c r="K107" s="26"/>
      <c r="L107" s="33"/>
    </row>
    <row r="108" spans="1:12" ht="48.6" customHeight="1" thickBot="1" x14ac:dyDescent="0.3">
      <c r="A108" s="87"/>
      <c r="B108" s="26"/>
      <c r="C108" s="26"/>
      <c r="D108" s="26"/>
      <c r="E108" s="26"/>
      <c r="F108" s="26"/>
      <c r="G108" s="26"/>
      <c r="H108" s="26"/>
      <c r="I108" s="26"/>
      <c r="J108" s="26"/>
      <c r="K108" s="26"/>
      <c r="L108" s="33"/>
    </row>
    <row r="109" spans="1:12" x14ac:dyDescent="0.25">
      <c r="A109" s="87"/>
      <c r="B109" s="550"/>
      <c r="C109" s="551"/>
      <c r="D109" s="552"/>
      <c r="E109" s="26"/>
      <c r="F109" s="26"/>
      <c r="G109" s="550"/>
      <c r="H109" s="551"/>
      <c r="I109" s="551"/>
      <c r="J109" s="552"/>
      <c r="K109" s="26"/>
      <c r="L109" s="33"/>
    </row>
    <row r="110" spans="1:12" x14ac:dyDescent="0.25">
      <c r="A110" s="87"/>
      <c r="B110" s="553"/>
      <c r="C110" s="554"/>
      <c r="D110" s="555"/>
      <c r="E110" s="26"/>
      <c r="F110" s="26"/>
      <c r="G110" s="553"/>
      <c r="H110" s="554"/>
      <c r="I110" s="554"/>
      <c r="J110" s="555"/>
      <c r="K110" s="26"/>
      <c r="L110" s="33"/>
    </row>
    <row r="111" spans="1:12" x14ac:dyDescent="0.25">
      <c r="A111" s="87"/>
      <c r="B111" s="553"/>
      <c r="C111" s="554"/>
      <c r="D111" s="555"/>
      <c r="E111" s="26"/>
      <c r="F111" s="26"/>
      <c r="G111" s="553"/>
      <c r="H111" s="554"/>
      <c r="I111" s="554"/>
      <c r="J111" s="555"/>
      <c r="K111" s="26"/>
      <c r="L111" s="33"/>
    </row>
    <row r="112" spans="1:12" x14ac:dyDescent="0.25">
      <c r="A112" s="87"/>
      <c r="B112" s="553"/>
      <c r="C112" s="554"/>
      <c r="D112" s="555"/>
      <c r="E112" s="26"/>
      <c r="F112" s="26"/>
      <c r="G112" s="553"/>
      <c r="H112" s="554"/>
      <c r="I112" s="554"/>
      <c r="J112" s="555"/>
      <c r="K112" s="26"/>
      <c r="L112" s="33"/>
    </row>
    <row r="113" spans="1:12" x14ac:dyDescent="0.25">
      <c r="A113" s="87"/>
      <c r="B113" s="553"/>
      <c r="C113" s="554"/>
      <c r="D113" s="555"/>
      <c r="E113" s="26"/>
      <c r="F113" s="26"/>
      <c r="G113" s="553"/>
      <c r="H113" s="554"/>
      <c r="I113" s="554"/>
      <c r="J113" s="555"/>
      <c r="K113" s="26"/>
      <c r="L113" s="33"/>
    </row>
    <row r="114" spans="1:12" x14ac:dyDescent="0.25">
      <c r="A114" s="88" t="str">
        <f>D12</f>
        <v/>
      </c>
      <c r="B114" s="553"/>
      <c r="C114" s="554"/>
      <c r="D114" s="555"/>
      <c r="E114" s="26"/>
      <c r="F114" s="26"/>
      <c r="G114" s="553"/>
      <c r="H114" s="554"/>
      <c r="I114" s="554"/>
      <c r="J114" s="555"/>
      <c r="K114" s="26"/>
      <c r="L114" s="33"/>
    </row>
    <row r="115" spans="1:12" x14ac:dyDescent="0.25">
      <c r="A115" s="87"/>
      <c r="B115" s="553"/>
      <c r="C115" s="554"/>
      <c r="D115" s="555"/>
      <c r="E115" s="26"/>
      <c r="F115" s="26"/>
      <c r="G115" s="553"/>
      <c r="H115" s="554"/>
      <c r="I115" s="554"/>
      <c r="J115" s="555"/>
      <c r="K115" s="26"/>
      <c r="L115" s="33"/>
    </row>
    <row r="116" spans="1:12" x14ac:dyDescent="0.25">
      <c r="A116" s="87"/>
      <c r="B116" s="553"/>
      <c r="C116" s="554"/>
      <c r="D116" s="555"/>
      <c r="E116" s="26"/>
      <c r="F116" s="26"/>
      <c r="G116" s="553"/>
      <c r="H116" s="554"/>
      <c r="I116" s="554"/>
      <c r="J116" s="555"/>
      <c r="K116" s="26"/>
      <c r="L116" s="33"/>
    </row>
    <row r="117" spans="1:12" x14ac:dyDescent="0.25">
      <c r="A117" s="87"/>
      <c r="B117" s="553"/>
      <c r="C117" s="554"/>
      <c r="D117" s="555"/>
      <c r="E117" s="26"/>
      <c r="F117" s="26"/>
      <c r="G117" s="553"/>
      <c r="H117" s="554"/>
      <c r="I117" s="554"/>
      <c r="J117" s="555"/>
      <c r="K117" s="26"/>
      <c r="L117" s="33"/>
    </row>
    <row r="118" spans="1:12" x14ac:dyDescent="0.25">
      <c r="A118" s="87"/>
      <c r="B118" s="553"/>
      <c r="C118" s="554"/>
      <c r="D118" s="555"/>
      <c r="E118" s="26"/>
      <c r="F118" s="26"/>
      <c r="G118" s="553"/>
      <c r="H118" s="554"/>
      <c r="I118" s="554"/>
      <c r="J118" s="555"/>
      <c r="K118" s="26"/>
      <c r="L118" s="33"/>
    </row>
    <row r="119" spans="1:12" ht="13.8" thickBot="1" x14ac:dyDescent="0.3">
      <c r="A119" s="87"/>
      <c r="B119" s="556"/>
      <c r="C119" s="557"/>
      <c r="D119" s="558"/>
      <c r="E119" s="26"/>
      <c r="F119" s="26"/>
      <c r="G119" s="556"/>
      <c r="H119" s="557"/>
      <c r="I119" s="557"/>
      <c r="J119" s="558"/>
      <c r="K119" s="26"/>
      <c r="L119" s="33"/>
    </row>
    <row r="120" spans="1:12" ht="13.8" thickBot="1" x14ac:dyDescent="0.3">
      <c r="A120" s="89"/>
      <c r="B120" s="116"/>
      <c r="C120" s="34"/>
      <c r="D120" s="34"/>
      <c r="E120" s="34"/>
      <c r="F120" s="34"/>
      <c r="G120" s="34"/>
      <c r="H120" s="34"/>
      <c r="I120" s="34"/>
      <c r="J120" s="34"/>
      <c r="K120" s="34"/>
      <c r="L120" s="35"/>
    </row>
    <row r="122" spans="1:12" x14ac:dyDescent="0.25">
      <c r="B122" s="117" t="s">
        <v>414</v>
      </c>
    </row>
  </sheetData>
  <sheetProtection algorithmName="SHA-512" hashValue="QA0VwzW9ssFSDJ2wBxgTN6KZ6seqNzNEfIotxjTHXsdtd1nHjrBqSoywtYfKe+mf7PIzH9WN7Nvk62YF2mFD8A==" saltValue="PBIVs6gal96Cd2ym6mZ8Rw==" spinCount="100000" sheet="1" selectLockedCells="1"/>
  <mergeCells count="71">
    <mergeCell ref="G10:L10"/>
    <mergeCell ref="G11:L11"/>
    <mergeCell ref="G12:L12"/>
    <mergeCell ref="A4:C4"/>
    <mergeCell ref="A1:L1"/>
    <mergeCell ref="A2:L2"/>
    <mergeCell ref="G5:L5"/>
    <mergeCell ref="G6:L6"/>
    <mergeCell ref="G7:L7"/>
    <mergeCell ref="G8:L8"/>
    <mergeCell ref="G9:L9"/>
    <mergeCell ref="D4:L4"/>
    <mergeCell ref="J16:K16"/>
    <mergeCell ref="B15:C15"/>
    <mergeCell ref="D15:E15"/>
    <mergeCell ref="F15:G15"/>
    <mergeCell ref="H15:I15"/>
    <mergeCell ref="J15:K15"/>
    <mergeCell ref="B26:C26"/>
    <mergeCell ref="D26:E26"/>
    <mergeCell ref="F26:G26"/>
    <mergeCell ref="H26:I26"/>
    <mergeCell ref="B16:C16"/>
    <mergeCell ref="D16:E16"/>
    <mergeCell ref="F16:G16"/>
    <mergeCell ref="H16:I16"/>
    <mergeCell ref="B32:C32"/>
    <mergeCell ref="B33:C33"/>
    <mergeCell ref="D27:E27"/>
    <mergeCell ref="D28:E28"/>
    <mergeCell ref="D29:E29"/>
    <mergeCell ref="D30:E30"/>
    <mergeCell ref="D31:E31"/>
    <mergeCell ref="D32:E32"/>
    <mergeCell ref="D33:E33"/>
    <mergeCell ref="B27:C27"/>
    <mergeCell ref="B28:C28"/>
    <mergeCell ref="B29:C29"/>
    <mergeCell ref="B30:C30"/>
    <mergeCell ref="B31:C31"/>
    <mergeCell ref="G61:J71"/>
    <mergeCell ref="F32:G32"/>
    <mergeCell ref="F33:G33"/>
    <mergeCell ref="H27:I27"/>
    <mergeCell ref="H28:I28"/>
    <mergeCell ref="H29:I29"/>
    <mergeCell ref="H30:I30"/>
    <mergeCell ref="H31:I31"/>
    <mergeCell ref="H32:I32"/>
    <mergeCell ref="H33:I33"/>
    <mergeCell ref="F27:G27"/>
    <mergeCell ref="F28:G28"/>
    <mergeCell ref="F29:G29"/>
    <mergeCell ref="F30:G30"/>
    <mergeCell ref="F31:G31"/>
    <mergeCell ref="O2:S2"/>
    <mergeCell ref="A25:C25"/>
    <mergeCell ref="A14:C14"/>
    <mergeCell ref="B109:D119"/>
    <mergeCell ref="G109:J119"/>
    <mergeCell ref="G73:J83"/>
    <mergeCell ref="B73:D83"/>
    <mergeCell ref="B85:D95"/>
    <mergeCell ref="G85:J95"/>
    <mergeCell ref="G97:J107"/>
    <mergeCell ref="B97:D107"/>
    <mergeCell ref="B37:D47"/>
    <mergeCell ref="G37:J47"/>
    <mergeCell ref="G49:J59"/>
    <mergeCell ref="B49:D59"/>
    <mergeCell ref="B61:D71"/>
  </mergeCells>
  <conditionalFormatting sqref="B120">
    <cfRule type="expression" dxfId="7" priority="3">
      <formula>$F$6=""</formula>
    </cfRule>
  </conditionalFormatting>
  <conditionalFormatting sqref="B122">
    <cfRule type="expression" dxfId="6" priority="2">
      <formula>$F$6=""</formula>
    </cfRule>
  </conditionalFormatting>
  <conditionalFormatting sqref="B17:C23">
    <cfRule type="cellIs" dxfId="5" priority="9" operator="greaterThanOrEqual">
      <formula>3</formula>
    </cfRule>
  </conditionalFormatting>
  <conditionalFormatting sqref="B27:E33">
    <cfRule type="cellIs" dxfId="4" priority="4" operator="lessThan">
      <formula>7</formula>
    </cfRule>
  </conditionalFormatting>
  <conditionalFormatting sqref="D17:E23">
    <cfRule type="cellIs" dxfId="3" priority="8" operator="greaterThanOrEqual">
      <formula>8</formula>
    </cfRule>
  </conditionalFormatting>
  <conditionalFormatting sqref="D4:L4">
    <cfRule type="expression" dxfId="2" priority="138">
      <formula>$O$18=3</formula>
    </cfRule>
  </conditionalFormatting>
  <conditionalFormatting sqref="F17:G23">
    <cfRule type="cellIs" dxfId="1" priority="7" operator="lessThan">
      <formula>4</formula>
    </cfRule>
  </conditionalFormatting>
  <conditionalFormatting sqref="H17:I23">
    <cfRule type="notContainsText" dxfId="0" priority="6" operator="notContains" text="A">
      <formula>ISERROR(SEARCH("A",H17))</formula>
    </cfRule>
  </conditionalFormatting>
  <dataValidations count="4">
    <dataValidation type="list" allowBlank="1" showInputMessage="1" showErrorMessage="1" sqref="A6:A12" xr:uid="{00000000-0002-0000-0500-000000000000}">
      <formula1>$O$6:$O$8</formula1>
    </dataValidation>
    <dataValidation type="list" allowBlank="1" showInputMessage="1" showErrorMessage="1" sqref="B6:B12" xr:uid="{00000000-0002-0000-0500-000001000000}">
      <formula1>$S$6:$S$8</formula1>
    </dataValidation>
    <dataValidation type="list" allowBlank="1" showInputMessage="1" showErrorMessage="1" sqref="C6:C12" xr:uid="{00000000-0002-0000-0500-000002000000}">
      <formula1>$Q$6:$Q$11</formula1>
    </dataValidation>
    <dataValidation type="list" allowBlank="1" showInputMessage="1" showErrorMessage="1" sqref="L17:L23 J27:J33" xr:uid="{00000000-0002-0000-0500-000003000000}">
      <formula1>"PASS,FAIL"</formula1>
    </dataValidation>
  </dataValidations>
  <pageMargins left="0.7" right="0.7" top="0.75" bottom="0.75" header="0.3" footer="0.3"/>
  <pageSetup orientation="landscape" r:id="rId1"/>
  <headerFooter>
    <oddFooter>&amp;R&amp;1#&amp;"Calibri"&amp;10&amp;KFF0000Company Use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09C3D-F1B6-4860-B8BB-542F687FFEB8}">
  <dimension ref="B2:F16"/>
  <sheetViews>
    <sheetView view="pageLayout" zoomScaleNormal="100" workbookViewId="0">
      <selection activeCell="B4" sqref="B4:B5"/>
    </sheetView>
  </sheetViews>
  <sheetFormatPr defaultRowHeight="13.2" x14ac:dyDescent="0.25"/>
  <cols>
    <col min="1" max="1" width="4.44140625" style="1" customWidth="1"/>
    <col min="2" max="2" width="29" style="91" customWidth="1"/>
    <col min="3" max="16384" width="8.88671875" style="1"/>
  </cols>
  <sheetData>
    <row r="2" spans="2:6" ht="13.8" thickBot="1" x14ac:dyDescent="0.3">
      <c r="C2" s="588" t="s">
        <v>447</v>
      </c>
      <c r="D2" s="588"/>
      <c r="E2" s="588"/>
      <c r="F2" s="588"/>
    </row>
    <row r="3" spans="2:6" ht="14.25" customHeight="1" thickTop="1" thickBot="1" x14ac:dyDescent="0.3">
      <c r="B3" s="189" t="s">
        <v>283</v>
      </c>
      <c r="C3" s="190" t="s">
        <v>291</v>
      </c>
      <c r="D3" s="190" t="s">
        <v>292</v>
      </c>
      <c r="E3" s="190" t="s">
        <v>293</v>
      </c>
      <c r="F3" s="190" t="s">
        <v>294</v>
      </c>
    </row>
    <row r="4" spans="2:6" ht="14.25" customHeight="1" thickTop="1" x14ac:dyDescent="0.25">
      <c r="B4" s="589" t="s">
        <v>448</v>
      </c>
      <c r="C4" s="191" t="s">
        <v>449</v>
      </c>
      <c r="D4" s="191" t="s">
        <v>450</v>
      </c>
      <c r="E4" s="191" t="s">
        <v>451</v>
      </c>
      <c r="F4" s="191" t="s">
        <v>452</v>
      </c>
    </row>
    <row r="5" spans="2:6" x14ac:dyDescent="0.25">
      <c r="B5" s="590"/>
      <c r="C5" s="192" t="s">
        <v>453</v>
      </c>
      <c r="D5" s="192" t="s">
        <v>454</v>
      </c>
      <c r="E5" s="192" t="s">
        <v>455</v>
      </c>
      <c r="F5" s="192" t="s">
        <v>456</v>
      </c>
    </row>
    <row r="6" spans="2:6" ht="30" customHeight="1" x14ac:dyDescent="0.25">
      <c r="B6" s="193" t="s">
        <v>457</v>
      </c>
      <c r="C6" s="194" t="s">
        <v>458</v>
      </c>
      <c r="D6" s="194" t="s">
        <v>459</v>
      </c>
      <c r="E6" s="194" t="s">
        <v>460</v>
      </c>
      <c r="F6" s="194" t="s">
        <v>461</v>
      </c>
    </row>
    <row r="7" spans="2:6" ht="30" customHeight="1" x14ac:dyDescent="0.25">
      <c r="B7" s="195" t="s">
        <v>311</v>
      </c>
      <c r="C7" s="584" t="s">
        <v>462</v>
      </c>
      <c r="D7" s="584" t="s">
        <v>463</v>
      </c>
      <c r="E7" s="584" t="s">
        <v>464</v>
      </c>
      <c r="F7" s="584" t="s">
        <v>465</v>
      </c>
    </row>
    <row r="8" spans="2:6" ht="30" customHeight="1" x14ac:dyDescent="0.25">
      <c r="B8" s="195" t="s">
        <v>313</v>
      </c>
      <c r="C8" s="585"/>
      <c r="D8" s="585"/>
      <c r="E8" s="585"/>
      <c r="F8" s="585"/>
    </row>
    <row r="9" spans="2:6" ht="30" customHeight="1" x14ac:dyDescent="0.25">
      <c r="B9" s="193" t="s">
        <v>466</v>
      </c>
      <c r="C9" s="194" t="s">
        <v>467</v>
      </c>
      <c r="D9" s="194" t="s">
        <v>468</v>
      </c>
      <c r="E9" s="194" t="s">
        <v>468</v>
      </c>
      <c r="F9" s="194" t="s">
        <v>468</v>
      </c>
    </row>
    <row r="10" spans="2:6" ht="30" customHeight="1" x14ac:dyDescent="0.25">
      <c r="B10" s="195" t="s">
        <v>469</v>
      </c>
      <c r="C10" s="584" t="s">
        <v>470</v>
      </c>
      <c r="D10" s="194" t="s">
        <v>468</v>
      </c>
      <c r="E10" s="194" t="s">
        <v>468</v>
      </c>
      <c r="F10" s="194" t="s">
        <v>468</v>
      </c>
    </row>
    <row r="11" spans="2:6" ht="30" customHeight="1" x14ac:dyDescent="0.25">
      <c r="B11" s="195" t="s">
        <v>471</v>
      </c>
      <c r="C11" s="585"/>
      <c r="D11" s="194" t="s">
        <v>468</v>
      </c>
      <c r="E11" s="194" t="s">
        <v>468</v>
      </c>
      <c r="F11" s="194" t="s">
        <v>468</v>
      </c>
    </row>
    <row r="12" spans="2:6" ht="30" customHeight="1" x14ac:dyDescent="0.25">
      <c r="B12" s="195" t="s">
        <v>325</v>
      </c>
      <c r="C12" s="584" t="s">
        <v>472</v>
      </c>
      <c r="D12" s="584" t="s">
        <v>473</v>
      </c>
      <c r="E12" s="584" t="s">
        <v>474</v>
      </c>
      <c r="F12" s="584" t="s">
        <v>475</v>
      </c>
    </row>
    <row r="13" spans="2:6" ht="30" customHeight="1" x14ac:dyDescent="0.25">
      <c r="B13" s="195" t="s">
        <v>328</v>
      </c>
      <c r="C13" s="586"/>
      <c r="D13" s="586"/>
      <c r="E13" s="586"/>
      <c r="F13" s="586"/>
    </row>
    <row r="14" spans="2:6" ht="30" customHeight="1" x14ac:dyDescent="0.25">
      <c r="B14" s="195" t="s">
        <v>331</v>
      </c>
      <c r="C14" s="586"/>
      <c r="D14" s="586"/>
      <c r="E14" s="586"/>
      <c r="F14" s="586"/>
    </row>
    <row r="15" spans="2:6" ht="30" customHeight="1" x14ac:dyDescent="0.25">
      <c r="B15" s="193" t="s">
        <v>334</v>
      </c>
      <c r="C15" s="585"/>
      <c r="D15" s="585"/>
      <c r="E15" s="585"/>
      <c r="F15" s="585"/>
    </row>
    <row r="16" spans="2:6" ht="27.6" customHeight="1" x14ac:dyDescent="0.25">
      <c r="B16" s="587" t="s">
        <v>476</v>
      </c>
      <c r="C16" s="587"/>
      <c r="D16" s="587"/>
      <c r="E16" s="587"/>
      <c r="F16" s="587"/>
    </row>
  </sheetData>
  <mergeCells count="12">
    <mergeCell ref="B16:F16"/>
    <mergeCell ref="C2:F2"/>
    <mergeCell ref="B4:B5"/>
    <mergeCell ref="C7:C8"/>
    <mergeCell ref="D7:D8"/>
    <mergeCell ref="E7:E8"/>
    <mergeCell ref="F7:F8"/>
    <mergeCell ref="C10:C11"/>
    <mergeCell ref="C12:C15"/>
    <mergeCell ref="D12:D15"/>
    <mergeCell ref="E12:E15"/>
    <mergeCell ref="F12:F15"/>
  </mergeCells>
  <pageMargins left="0.7" right="0.7" top="0.75" bottom="0.75" header="0.3" footer="0.3"/>
  <pageSetup orientation="portrait" r:id="rId1"/>
  <headerFooter>
    <oddHeader>&amp;C&amp;"Arial,Bold"&amp;UQualification Photo ID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C4144-79DD-4F85-8C08-7C1260D9EC0A}">
  <dimension ref="A2:E323"/>
  <sheetViews>
    <sheetView view="pageLayout" zoomScaleNormal="100" zoomScaleSheetLayoutView="70" workbookViewId="0">
      <selection activeCell="B4" sqref="B4:B5"/>
    </sheetView>
  </sheetViews>
  <sheetFormatPr defaultRowHeight="13.2" x14ac:dyDescent="0.25"/>
  <cols>
    <col min="1" max="1" width="13.21875" style="1" customWidth="1"/>
    <col min="2" max="2" width="23.77734375" style="1" customWidth="1"/>
    <col min="3" max="3" width="21.77734375" style="1" bestFit="1" customWidth="1"/>
    <col min="4" max="4" width="16.77734375" style="1" customWidth="1"/>
    <col min="5" max="16384" width="8.88671875" style="1"/>
  </cols>
  <sheetData>
    <row r="2" spans="1:5" x14ac:dyDescent="0.25">
      <c r="A2" s="196" t="s">
        <v>477</v>
      </c>
      <c r="B2" s="197" t="s">
        <v>448</v>
      </c>
      <c r="C2" s="198"/>
      <c r="D2" s="199"/>
      <c r="E2" s="199"/>
    </row>
    <row r="3" spans="1:5" ht="13.8" thickBot="1" x14ac:dyDescent="0.3">
      <c r="A3" s="200" t="s">
        <v>478</v>
      </c>
      <c r="B3" s="200" t="str">
        <f>'Photo Key'!C4</f>
        <v>B1</v>
      </c>
      <c r="C3" s="201"/>
      <c r="D3" s="201"/>
      <c r="E3" s="201"/>
    </row>
    <row r="4" spans="1:5" ht="13.8" thickTop="1" x14ac:dyDescent="0.25"/>
    <row r="57" spans="1:5" x14ac:dyDescent="0.25">
      <c r="A57" s="196" t="s">
        <v>477</v>
      </c>
      <c r="B57" s="197" t="s">
        <v>448</v>
      </c>
      <c r="C57" s="199"/>
      <c r="D57" s="199"/>
      <c r="E57" s="199"/>
    </row>
    <row r="58" spans="1:5" ht="13.8" thickBot="1" x14ac:dyDescent="0.3">
      <c r="A58" s="200" t="s">
        <v>478</v>
      </c>
      <c r="B58" s="200" t="str">
        <f>'Photo Key'!C5</f>
        <v>B2</v>
      </c>
      <c r="C58" s="201"/>
      <c r="D58" s="201"/>
      <c r="E58" s="201"/>
    </row>
    <row r="59" spans="1:5" ht="13.8" thickTop="1" x14ac:dyDescent="0.25"/>
    <row r="112" spans="1:5" ht="26.4" x14ac:dyDescent="0.25">
      <c r="A112" s="196" t="s">
        <v>477</v>
      </c>
      <c r="B112" s="197" t="s">
        <v>457</v>
      </c>
      <c r="C112" s="199"/>
      <c r="D112" s="199"/>
      <c r="E112" s="199"/>
    </row>
    <row r="113" spans="1:5" ht="13.8" thickBot="1" x14ac:dyDescent="0.3">
      <c r="A113" s="200" t="s">
        <v>478</v>
      </c>
      <c r="B113" s="200" t="str">
        <f>'Photo Key'!C6</f>
        <v>B3</v>
      </c>
      <c r="C113" s="201"/>
      <c r="D113" s="201"/>
      <c r="E113" s="201"/>
    </row>
    <row r="114" spans="1:5" ht="13.8" thickTop="1" x14ac:dyDescent="0.25"/>
    <row r="166" spans="1:5" ht="25.5" customHeight="1" x14ac:dyDescent="0.25">
      <c r="A166" s="196" t="s">
        <v>477</v>
      </c>
      <c r="B166" s="197" t="s">
        <v>311</v>
      </c>
      <c r="C166" s="197" t="s">
        <v>313</v>
      </c>
      <c r="D166" s="199"/>
      <c r="E166" s="199"/>
    </row>
    <row r="167" spans="1:5" ht="13.8" thickBot="1" x14ac:dyDescent="0.3">
      <c r="A167" s="200" t="s">
        <v>478</v>
      </c>
      <c r="B167" s="200" t="str">
        <f>'Photo Key'!C7</f>
        <v>B4</v>
      </c>
      <c r="C167" s="200"/>
      <c r="D167" s="201"/>
      <c r="E167" s="201"/>
    </row>
    <row r="168" spans="1:5" ht="13.8" thickTop="1" x14ac:dyDescent="0.25"/>
    <row r="220" spans="1:5" x14ac:dyDescent="0.25">
      <c r="A220" s="196" t="s">
        <v>477</v>
      </c>
      <c r="B220" s="197" t="s">
        <v>466</v>
      </c>
      <c r="C220" s="197"/>
      <c r="D220" s="197"/>
      <c r="E220" s="199"/>
    </row>
    <row r="221" spans="1:5" ht="13.8" thickBot="1" x14ac:dyDescent="0.3">
      <c r="A221" s="200" t="s">
        <v>478</v>
      </c>
      <c r="B221" s="200" t="str">
        <f>'Photo Key'!C9</f>
        <v>B5</v>
      </c>
      <c r="C221" s="200"/>
      <c r="D221" s="200"/>
      <c r="E221" s="201"/>
    </row>
    <row r="222" spans="1:5" ht="13.8" thickTop="1" x14ac:dyDescent="0.25"/>
    <row r="273" spans="1:5" ht="52.8" x14ac:dyDescent="0.25">
      <c r="A273" s="196" t="s">
        <v>477</v>
      </c>
      <c r="B273" s="197" t="s">
        <v>479</v>
      </c>
      <c r="C273" s="197"/>
      <c r="D273" s="197"/>
      <c r="E273" s="199"/>
    </row>
    <row r="274" spans="1:5" ht="13.8" thickBot="1" x14ac:dyDescent="0.3">
      <c r="A274" s="200" t="s">
        <v>478</v>
      </c>
      <c r="B274" s="200" t="str">
        <f>'Photo Key'!C10</f>
        <v>B6</v>
      </c>
      <c r="C274" s="200"/>
      <c r="D274" s="200"/>
      <c r="E274" s="201"/>
    </row>
    <row r="275" spans="1:5" ht="13.8" thickTop="1" x14ac:dyDescent="0.25"/>
    <row r="321" spans="1:5" ht="94.5" customHeight="1" x14ac:dyDescent="0.25">
      <c r="A321" s="196" t="s">
        <v>477</v>
      </c>
      <c r="B321" s="197" t="s">
        <v>480</v>
      </c>
      <c r="C321" s="197" t="s">
        <v>334</v>
      </c>
      <c r="D321" s="197"/>
      <c r="E321" s="199"/>
    </row>
    <row r="322" spans="1:5" ht="13.8" thickBot="1" x14ac:dyDescent="0.3">
      <c r="A322" s="200" t="s">
        <v>478</v>
      </c>
      <c r="B322" s="200" t="str">
        <f>'Photo Key'!C12</f>
        <v>B7</v>
      </c>
      <c r="C322" s="200"/>
      <c r="D322" s="200"/>
      <c r="E322" s="201"/>
    </row>
    <row r="323" spans="1:5" ht="13.8" thickTop="1" x14ac:dyDescent="0.25"/>
  </sheetData>
  <pageMargins left="0.7" right="0.7" top="0.75" bottom="0.75" header="0.3" footer="0.3"/>
  <pageSetup orientation="portrait" r:id="rId1"/>
  <headerFooter>
    <oddHeader xml:space="preserve">&amp;C&amp;"Arial,Bold"&amp;UPhotos - B Panel
</oddHeader>
  </headerFooter>
  <rowBreaks count="2" manualBreakCount="2">
    <brk id="218" max="4" man="1"/>
    <brk id="27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D2ED4-05DB-472A-8444-3066300E0240}">
  <dimension ref="A2:E221"/>
  <sheetViews>
    <sheetView view="pageLayout" zoomScaleNormal="100" zoomScaleSheetLayoutView="70" workbookViewId="0">
      <selection activeCell="B4" sqref="B4:B5"/>
    </sheetView>
  </sheetViews>
  <sheetFormatPr defaultRowHeight="13.2" x14ac:dyDescent="0.25"/>
  <cols>
    <col min="1" max="1" width="13.21875" style="1" customWidth="1"/>
    <col min="2" max="2" width="23.77734375" style="1" customWidth="1"/>
    <col min="3" max="3" width="21.77734375" style="1" bestFit="1" customWidth="1"/>
    <col min="4" max="4" width="16.77734375" style="1" customWidth="1"/>
    <col min="5" max="16384" width="8.88671875" style="1"/>
  </cols>
  <sheetData>
    <row r="2" spans="1:5" x14ac:dyDescent="0.25">
      <c r="A2" s="196" t="s">
        <v>477</v>
      </c>
      <c r="B2" s="197" t="s">
        <v>448</v>
      </c>
      <c r="C2" s="198"/>
      <c r="D2" s="199"/>
      <c r="E2" s="199"/>
    </row>
    <row r="3" spans="1:5" ht="13.8" thickBot="1" x14ac:dyDescent="0.3">
      <c r="A3" s="200" t="s">
        <v>478</v>
      </c>
      <c r="B3" s="200" t="s">
        <v>450</v>
      </c>
      <c r="C3" s="201"/>
      <c r="D3" s="201"/>
      <c r="E3" s="201"/>
    </row>
    <row r="4" spans="1:5" ht="13.8" thickTop="1" x14ac:dyDescent="0.25"/>
    <row r="57" spans="1:5" x14ac:dyDescent="0.25">
      <c r="A57" s="196" t="s">
        <v>477</v>
      </c>
      <c r="B57" s="197" t="s">
        <v>448</v>
      </c>
      <c r="C57" s="199"/>
      <c r="D57" s="199"/>
      <c r="E57" s="199"/>
    </row>
    <row r="58" spans="1:5" ht="13.8" thickBot="1" x14ac:dyDescent="0.3">
      <c r="A58" s="200" t="s">
        <v>478</v>
      </c>
      <c r="B58" s="200" t="s">
        <v>454</v>
      </c>
      <c r="C58" s="201"/>
      <c r="D58" s="201"/>
      <c r="E58" s="201"/>
    </row>
    <row r="59" spans="1:5" ht="13.8" thickTop="1" x14ac:dyDescent="0.25"/>
    <row r="112" spans="1:5" ht="26.4" x14ac:dyDescent="0.25">
      <c r="A112" s="196" t="s">
        <v>477</v>
      </c>
      <c r="B112" s="197" t="s">
        <v>457</v>
      </c>
      <c r="C112" s="199"/>
      <c r="D112" s="199"/>
      <c r="E112" s="199"/>
    </row>
    <row r="113" spans="1:5" ht="13.8" thickBot="1" x14ac:dyDescent="0.3">
      <c r="A113" s="200" t="s">
        <v>478</v>
      </c>
      <c r="B113" s="200" t="s">
        <v>459</v>
      </c>
      <c r="C113" s="201"/>
      <c r="D113" s="201"/>
      <c r="E113" s="201"/>
    </row>
    <row r="114" spans="1:5" ht="13.8" thickTop="1" x14ac:dyDescent="0.25"/>
    <row r="166" spans="1:5" ht="25.5" customHeight="1" x14ac:dyDescent="0.25">
      <c r="A166" s="196" t="s">
        <v>477</v>
      </c>
      <c r="B166" s="197" t="s">
        <v>311</v>
      </c>
      <c r="C166" s="197" t="s">
        <v>313</v>
      </c>
      <c r="D166" s="199"/>
      <c r="E166" s="199"/>
    </row>
    <row r="167" spans="1:5" ht="13.8" thickBot="1" x14ac:dyDescent="0.3">
      <c r="A167" s="200" t="s">
        <v>478</v>
      </c>
      <c r="B167" s="200" t="s">
        <v>463</v>
      </c>
      <c r="C167" s="200"/>
      <c r="D167" s="201"/>
      <c r="E167" s="201"/>
    </row>
    <row r="168" spans="1:5" ht="13.8" thickTop="1" x14ac:dyDescent="0.25"/>
    <row r="219" spans="1:5" ht="94.5" customHeight="1" x14ac:dyDescent="0.25">
      <c r="A219" s="196" t="s">
        <v>477</v>
      </c>
      <c r="B219" s="197" t="s">
        <v>480</v>
      </c>
      <c r="C219" s="197" t="s">
        <v>334</v>
      </c>
      <c r="D219" s="197"/>
      <c r="E219" s="199"/>
    </row>
    <row r="220" spans="1:5" ht="13.8" thickBot="1" x14ac:dyDescent="0.3">
      <c r="A220" s="200" t="s">
        <v>478</v>
      </c>
      <c r="B220" s="200" t="s">
        <v>473</v>
      </c>
      <c r="C220" s="200"/>
      <c r="D220" s="200"/>
      <c r="E220" s="201"/>
    </row>
    <row r="221" spans="1:5" ht="13.8" thickTop="1" x14ac:dyDescent="0.25"/>
  </sheetData>
  <pageMargins left="0.7" right="0.7" top="0.75" bottom="0.75" header="0.3" footer="0.3"/>
  <pageSetup orientation="portrait" r:id="rId1"/>
  <headerFooter>
    <oddHeader xml:space="preserve">&amp;C&amp;"Arial,Bold"&amp;UPhotos - Substrate C1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C6DBB-6935-47D1-B6F7-2EF722932ED5}">
  <dimension ref="A2:E221"/>
  <sheetViews>
    <sheetView view="pageLayout" zoomScaleNormal="100" zoomScaleSheetLayoutView="70" workbookViewId="0">
      <selection activeCell="B4" sqref="B4:B5"/>
    </sheetView>
  </sheetViews>
  <sheetFormatPr defaultRowHeight="13.2" x14ac:dyDescent="0.25"/>
  <cols>
    <col min="1" max="1" width="13.21875" style="1" customWidth="1"/>
    <col min="2" max="2" width="23.77734375" style="1" customWidth="1"/>
    <col min="3" max="3" width="21.77734375" style="1" bestFit="1" customWidth="1"/>
    <col min="4" max="4" width="16.77734375" style="1" customWidth="1"/>
    <col min="5" max="16384" width="8.88671875" style="1"/>
  </cols>
  <sheetData>
    <row r="2" spans="1:5" x14ac:dyDescent="0.25">
      <c r="A2" s="196" t="s">
        <v>477</v>
      </c>
      <c r="B2" s="197" t="s">
        <v>448</v>
      </c>
      <c r="C2" s="198"/>
      <c r="D2" s="199"/>
      <c r="E2" s="199"/>
    </row>
    <row r="3" spans="1:5" ht="13.8" thickBot="1" x14ac:dyDescent="0.3">
      <c r="A3" s="200" t="s">
        <v>478</v>
      </c>
      <c r="B3" s="200" t="s">
        <v>451</v>
      </c>
      <c r="C3" s="201"/>
      <c r="D3" s="201"/>
      <c r="E3" s="201"/>
    </row>
    <row r="4" spans="1:5" ht="13.8" thickTop="1" x14ac:dyDescent="0.25"/>
    <row r="57" spans="1:5" x14ac:dyDescent="0.25">
      <c r="A57" s="196" t="s">
        <v>477</v>
      </c>
      <c r="B57" s="197" t="s">
        <v>448</v>
      </c>
      <c r="C57" s="199"/>
      <c r="D57" s="199"/>
      <c r="E57" s="199"/>
    </row>
    <row r="58" spans="1:5" ht="13.8" thickBot="1" x14ac:dyDescent="0.3">
      <c r="A58" s="200" t="s">
        <v>478</v>
      </c>
      <c r="B58" s="200" t="s">
        <v>455</v>
      </c>
      <c r="C58" s="201"/>
      <c r="D58" s="201"/>
      <c r="E58" s="201"/>
    </row>
    <row r="59" spans="1:5" ht="13.8" thickTop="1" x14ac:dyDescent="0.25"/>
    <row r="112" spans="1:5" ht="26.4" x14ac:dyDescent="0.25">
      <c r="A112" s="196" t="s">
        <v>477</v>
      </c>
      <c r="B112" s="197" t="s">
        <v>457</v>
      </c>
      <c r="C112" s="199"/>
      <c r="D112" s="199"/>
      <c r="E112" s="199"/>
    </row>
    <row r="113" spans="1:5" ht="13.8" thickBot="1" x14ac:dyDescent="0.3">
      <c r="A113" s="200" t="s">
        <v>478</v>
      </c>
      <c r="B113" s="200" t="s">
        <v>460</v>
      </c>
      <c r="C113" s="201"/>
      <c r="D113" s="201"/>
      <c r="E113" s="201"/>
    </row>
    <row r="114" spans="1:5" ht="13.8" thickTop="1" x14ac:dyDescent="0.25"/>
    <row r="166" spans="1:5" ht="25.5" customHeight="1" x14ac:dyDescent="0.25">
      <c r="A166" s="196" t="s">
        <v>477</v>
      </c>
      <c r="B166" s="197" t="s">
        <v>311</v>
      </c>
      <c r="C166" s="197" t="s">
        <v>313</v>
      </c>
      <c r="D166" s="199"/>
      <c r="E166" s="199"/>
    </row>
    <row r="167" spans="1:5" ht="13.8" thickBot="1" x14ac:dyDescent="0.3">
      <c r="A167" s="200" t="s">
        <v>478</v>
      </c>
      <c r="B167" s="200" t="s">
        <v>464</v>
      </c>
      <c r="C167" s="200"/>
      <c r="D167" s="201"/>
      <c r="E167" s="201"/>
    </row>
    <row r="168" spans="1:5" ht="13.8" thickTop="1" x14ac:dyDescent="0.25"/>
    <row r="219" spans="1:5" ht="94.5" customHeight="1" x14ac:dyDescent="0.25">
      <c r="A219" s="196" t="s">
        <v>477</v>
      </c>
      <c r="B219" s="197" t="s">
        <v>480</v>
      </c>
      <c r="C219" s="197" t="s">
        <v>334</v>
      </c>
      <c r="D219" s="197"/>
      <c r="E219" s="199"/>
    </row>
    <row r="220" spans="1:5" ht="13.8" thickBot="1" x14ac:dyDescent="0.3">
      <c r="A220" s="200" t="s">
        <v>478</v>
      </c>
      <c r="B220" s="200" t="s">
        <v>474</v>
      </c>
      <c r="C220" s="200"/>
      <c r="D220" s="200"/>
      <c r="E220" s="201"/>
    </row>
    <row r="221" spans="1:5" ht="13.8" thickTop="1" x14ac:dyDescent="0.25"/>
  </sheetData>
  <pageMargins left="0.7" right="0.7" top="0.75" bottom="0.75" header="0.3" footer="0.3"/>
  <pageSetup orientation="portrait" r:id="rId1"/>
  <headerFooter>
    <oddHeader xml:space="preserve">&amp;C&amp;"Arial,Bold"&amp;UPhotos - Substrate C2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Qualification_x0020_Level xmlns="5eed8692-564f-4cd0-bd75-33dfb5783679">JDM F17 Level 1</Qualification_x0020_Level>
    <Form_x0020_Type xmlns="5eed8692-564f-4cd0-bd75-33dfb5783679">Qualification Form</Form_x0020_Type>
    <Ordering xmlns="5eed8692-564f-4cd0-bd75-33dfb5783679">1</Ordering>
    <SharedWithUsers xmlns="664d9e29-8501-41c1-9003-f68381947e86">
      <UserInfo>
        <DisplayName>Daniel Passini</DisplayName>
        <AccountId>36</AccountId>
        <AccountType/>
      </UserInfo>
      <UserInfo>
        <DisplayName>Scott Knoll</DisplayName>
        <AccountId>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FF83C74BE184489A045D35D514D571" ma:contentTypeVersion="8" ma:contentTypeDescription="Create a new document." ma:contentTypeScope="" ma:versionID="8849f4fae5306513373bc07b8a715b61">
  <xsd:schema xmlns:xsd="http://www.w3.org/2001/XMLSchema" xmlns:xs="http://www.w3.org/2001/XMLSchema" xmlns:p="http://schemas.microsoft.com/office/2006/metadata/properties" xmlns:ns2="5eed8692-564f-4cd0-bd75-33dfb5783679" xmlns:ns3="664d9e29-8501-41c1-9003-f68381947e86" targetNamespace="http://schemas.microsoft.com/office/2006/metadata/properties" ma:root="true" ma:fieldsID="355cc5cebf72f132ec3d575fcfc0e05c" ns2:_="" ns3:_="">
    <xsd:import namespace="5eed8692-564f-4cd0-bd75-33dfb5783679"/>
    <xsd:import namespace="664d9e29-8501-41c1-9003-f68381947e86"/>
    <xsd:element name="properties">
      <xsd:complexType>
        <xsd:sequence>
          <xsd:element name="documentManagement">
            <xsd:complexType>
              <xsd:all>
                <xsd:element ref="ns2:Qualification_x0020_Level" minOccurs="0"/>
                <xsd:element ref="ns2:MediaServiceMetadata" minOccurs="0"/>
                <xsd:element ref="ns2:MediaServiceFastMetadata" minOccurs="0"/>
                <xsd:element ref="ns2:Form_x0020_Type" minOccurs="0"/>
                <xsd:element ref="ns2:Ordering"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ed8692-564f-4cd0-bd75-33dfb5783679" elementFormDefault="qualified">
    <xsd:import namespace="http://schemas.microsoft.com/office/2006/documentManagement/types"/>
    <xsd:import namespace="http://schemas.microsoft.com/office/infopath/2007/PartnerControls"/>
    <xsd:element name="Qualification_x0020_Level" ma:index="8" nillable="true" ma:displayName="Qualification Level" ma:format="Dropdown" ma:internalName="Qualification_x0020_Level">
      <xsd:simpleType>
        <xsd:restriction base="dms:Choice">
          <xsd:enumeration value="JDM F17 Level 1"/>
          <xsd:enumeration value="JDM F17 Level 2"/>
          <xsd:enumeration value="JDM F17 Level 3"/>
          <xsd:enumeration value="JDM F20 Class 1"/>
          <xsd:enumeration value="JDM F20 Class 2"/>
          <xsd:enumeration value="JDM F20 Class 3"/>
          <xsd:enumeration value="JDM F14 Class 1A"/>
          <xsd:enumeration value="JDM F14 Class 2A"/>
          <xsd:enumeration value="JDM F14 Class 3A"/>
          <xsd:enumeration value="JDM F14 Class 4A"/>
          <xsd:enumeration value="JDM F14 Class 1B"/>
          <xsd:enumeration value="JDM F14 Class 2B"/>
          <xsd:enumeration value="JDM F14 Class 3B"/>
          <xsd:enumeration value="JDM F14 Class 4B"/>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Form_x0020_Type" ma:index="11" nillable="true" ma:displayName="Form Type" ma:default="Qualification Form" ma:format="Dropdown" ma:internalName="Form_x0020_Type">
      <xsd:simpleType>
        <xsd:restriction base="dms:Choice">
          <xsd:enumeration value="Qualification Form"/>
          <xsd:enumeration value="Informational"/>
          <xsd:enumeration value="Withdrawn"/>
        </xsd:restriction>
      </xsd:simpleType>
    </xsd:element>
    <xsd:element name="Ordering" ma:index="12" nillable="true" ma:displayName="Ordering" ma:indexed="true" ma:internalName="Ordering">
      <xsd:simpleType>
        <xsd:restriction base="dms:Number">
          <xsd:maxInclusive value="20"/>
          <xsd:minInclusive value="1"/>
        </xsd:restrictio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4d9e29-8501-41c1-9003-f68381947e8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69DABA-5A8A-420B-8C20-0E193A03C2C8}">
  <ds:schemaRefs>
    <ds:schemaRef ds:uri="http://schemas.microsoft.com/office/2006/metadata/properties"/>
    <ds:schemaRef ds:uri="http://schemas.microsoft.com/office/2006/documentManagement/types"/>
    <ds:schemaRef ds:uri="5eed8692-564f-4cd0-bd75-33dfb5783679"/>
    <ds:schemaRef ds:uri="http://schemas.microsoft.com/office/infopath/2007/PartnerControls"/>
    <ds:schemaRef ds:uri="http://purl.org/dc/dcmitype/"/>
    <ds:schemaRef ds:uri="664d9e29-8501-41c1-9003-f68381947e86"/>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25A7A565-B3A7-4CD7-BB1B-7B4A63C23A7B}">
  <ds:schemaRefs>
    <ds:schemaRef ds:uri="http://schemas.microsoft.com/sharepoint/v3/contenttype/forms"/>
  </ds:schemaRefs>
</ds:datastoreItem>
</file>

<file path=customXml/itemProps3.xml><?xml version="1.0" encoding="utf-8"?>
<ds:datastoreItem xmlns:ds="http://schemas.openxmlformats.org/officeDocument/2006/customXml" ds:itemID="{6749F339-1272-4246-B8EB-0A79FAB9D5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ed8692-564f-4cd0-bd75-33dfb5783679"/>
    <ds:schemaRef ds:uri="664d9e29-8501-41c1-9003-f68381947e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Form Instructions</vt:lpstr>
      <vt:lpstr>Process Information</vt:lpstr>
      <vt:lpstr>Primer Process Information</vt:lpstr>
      <vt:lpstr>Results Table</vt:lpstr>
      <vt:lpstr>Edge Coverage Report</vt:lpstr>
      <vt:lpstr>Photo Key</vt:lpstr>
      <vt:lpstr>Photo Sub. B</vt:lpstr>
      <vt:lpstr>Photo Sub. C1</vt:lpstr>
      <vt:lpstr>Photo Sub. C2</vt:lpstr>
      <vt:lpstr>Photo Sub. C3</vt:lpstr>
      <vt:lpstr>'Edge Coverage Report'!Print_Area</vt:lpstr>
      <vt:lpstr>'Form Instructions'!Print_Area</vt:lpstr>
      <vt:lpstr>'Photo Sub. B'!Print_Area</vt:lpstr>
      <vt:lpstr>'Photo Sub. C1'!Print_Area</vt:lpstr>
      <vt:lpstr>'Photo Sub. C2'!Print_Area</vt:lpstr>
      <vt:lpstr>'Photo Sub. C3'!Print_Area</vt:lpstr>
      <vt:lpstr>'Primer Process Information'!Print_Area</vt:lpstr>
      <vt:lpstr>'Results Table'!Print_Area</vt:lpstr>
      <vt:lpstr>'Primer Process Information'!Print_Titles</vt:lpstr>
      <vt:lpstr>'Process Information'!Print_Titles</vt:lpstr>
      <vt:lpstr>'Results Table'!Print_Titles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JDM F17X2 Primary Qualification Form</dc:title>
  <dc:subject/>
  <dc:creator/>
  <cp:keywords/>
  <dc:description/>
  <cp:lastModifiedBy/>
  <cp:revision/>
  <dcterms:created xsi:type="dcterms:W3CDTF">2014-03-10T16:13:02Z</dcterms:created>
  <dcterms:modified xsi:type="dcterms:W3CDTF">2023-10-23T21:26:21Z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0x01010080FF83C74BE184489A045D35D514D571</vt:lpwstr>
  </property>
  <property fmtid="{D5CDD505-2E9C-101B-9397-08002B2CF9AE}" pid="3" name="MSIP_Label_6388fff8-b053-4fb1-90cd-f0bc93ae9791_Enabled">
    <vt:lpwstr>true</vt:lpwstr>
  </property>
  <property fmtid="{D5CDD505-2E9C-101B-9397-08002B2CF9AE}" pid="4" name="MSIP_Label_6388fff8-b053-4fb1-90cd-f0bc93ae9791_SetDate">
    <vt:lpwstr>2023-01-24T21:21:13Z</vt:lpwstr>
  </property>
  <property fmtid="{D5CDD505-2E9C-101B-9397-08002B2CF9AE}" pid="5" name="MSIP_Label_6388fff8-b053-4fb1-90cd-f0bc93ae9791_Method">
    <vt:lpwstr>Privileged</vt:lpwstr>
  </property>
  <property fmtid="{D5CDD505-2E9C-101B-9397-08002B2CF9AE}" pid="6" name="MSIP_Label_6388fff8-b053-4fb1-90cd-f0bc93ae9791_Name">
    <vt:lpwstr>Company Use</vt:lpwstr>
  </property>
  <property fmtid="{D5CDD505-2E9C-101B-9397-08002B2CF9AE}" pid="7" name="MSIP_Label_6388fff8-b053-4fb1-90cd-f0bc93ae9791_SiteId">
    <vt:lpwstr>39b03722-b836-496a-85ec-850f0957ca6b</vt:lpwstr>
  </property>
  <property fmtid="{D5CDD505-2E9C-101B-9397-08002B2CF9AE}" pid="8" name="MSIP_Label_6388fff8-b053-4fb1-90cd-f0bc93ae9791_ActionId">
    <vt:lpwstr>5a01c105-cbbf-4044-947f-8f5c4079fccc</vt:lpwstr>
  </property>
  <property fmtid="{D5CDD505-2E9C-101B-9397-08002B2CF9AE}" pid="9" name="MSIP_Label_6388fff8-b053-4fb1-90cd-f0bc93ae9791_ContentBits">
    <vt:lpwstr>2</vt:lpwstr>
  </property>
</Properties>
</file>